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5-18" sheetId="5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3">'Листы6-11'!$A$1:$DS$165</definedName>
  </definedNames>
  <calcPr fullCalcOnLoad="1"/>
</workbook>
</file>

<file path=xl/sharedStrings.xml><?xml version="1.0" encoding="utf-8"?>
<sst xmlns="http://schemas.openxmlformats.org/spreadsheetml/2006/main" count="655" uniqueCount="352">
  <si>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</si>
  <si>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</si>
  <si>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</si>
  <si>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</si>
  <si>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</si>
  <si>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</si>
  <si>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</si>
  <si>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</si>
  <si>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</si>
  <si>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</si>
  <si>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</si>
  <si>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</si>
  <si>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</si>
  <si>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</si>
  <si>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</si>
  <si>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</si>
  <si>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</si>
  <si>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</si>
  <si>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</si>
  <si>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</si>
  <si>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</si>
  <si>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</si>
  <si>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</si>
  <si>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</si>
  <si>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</si>
  <si>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</si>
  <si>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</si>
  <si>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</si>
  <si>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</si>
  <si>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</si>
  <si>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</si>
  <si>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</si>
  <si>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</si>
  <si>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</si>
  <si>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</si>
  <si>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</si>
  <si>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</si>
  <si>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</si>
  <si>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</si>
  <si>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</si>
  <si>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</si>
  <si>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</si>
  <si>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</si>
  <si>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</si>
  <si>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</si>
  <si>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</si>
  <si>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</si>
  <si>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</si>
  <si>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</si>
  <si>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</si>
  <si>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</si>
  <si>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</si>
  <si>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</si>
  <si>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</si>
  <si>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</si>
  <si>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</si>
  <si>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</si>
  <si>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</si>
  <si>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</si>
  <si>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</si>
  <si>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</si>
  <si>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</si>
  <si>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</si>
  <si>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</si>
  <si>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</si>
  <si>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</si>
  <si>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</si>
  <si>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</si>
  <si>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</si>
  <si>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</si>
  <si>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</si>
  <si>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</si>
  <si>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</si>
  <si>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</si>
  <si>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</si>
  <si>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</si>
  <si>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</si>
  <si>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</si>
  <si>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</si>
  <si>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</si>
  <si>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</si>
  <si>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</si>
  <si>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</si>
  <si>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</si>
  <si>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</si>
  <si>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</si>
  <si>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</si>
  <si>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</si>
  <si>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</si>
  <si>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</si>
  <si>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</si>
  <si>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</si>
  <si>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</si>
  <si>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</si>
  <si>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</si>
  <si>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</si>
  <si>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</si>
  <si>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</si>
  <si>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</si>
  <si>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</si>
  <si>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</si>
  <si>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</si>
  <si>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</si>
  <si>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</si>
  <si>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</si>
  <si>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</si>
  <si>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</si>
  <si>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</si>
  <si>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</si>
  <si>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</si>
  <si>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</si>
  <si>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</si>
  <si>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</si>
  <si>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</si>
  <si>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</si>
  <si>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</si>
  <si>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</si>
  <si>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</si>
  <si>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</si>
  <si>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</si>
  <si>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</si>
  <si>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</si>
  <si>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</si>
  <si>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</si>
  <si>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</si>
  <si>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</si>
  <si>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</si>
  <si>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</si>
  <si>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</si>
  <si>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</si>
  <si>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</si>
  <si>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</si>
  <si>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</si>
  <si>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</si>
  <si>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</si>
  <si>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</si>
  <si>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</si>
  <si>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</si>
  <si>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</si>
  <si>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</si>
  <si>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</si>
  <si>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</si>
  <si>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</si>
  <si>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</si>
  <si>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</si>
  <si>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</si>
  <si>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</si>
  <si>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</si>
  <si>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</si>
  <si>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</si>
  <si>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</si>
  <si>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</si>
  <si>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</si>
  <si>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</si>
  <si>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</si>
  <si>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</si>
  <si>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</si>
  <si>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</si>
  <si>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</si>
  <si>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</si>
  <si>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</si>
  <si>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</si>
  <si>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</si>
  <si>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</si>
  <si>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</si>
  <si>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</si>
  <si>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</si>
  <si>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</si>
  <si>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</si>
  <si>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</si>
  <si>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</si>
  <si>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</si>
  <si>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</si>
  <si>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</si>
  <si>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</si>
  <si>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</si>
  <si>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</si>
  <si>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</si>
  <si>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</si>
  <si>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</si>
  <si>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</si>
  <si>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</si>
  <si>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</si>
  <si>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</si>
  <si>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</si>
  <si>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</si>
  <si>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</si>
  <si>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</si>
  <si>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</si>
  <si>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</si>
  <si>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</si>
  <si>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</si>
  <si>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</si>
  <si>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</si>
  <si>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</si>
  <si>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</si>
  <si>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</si>
  <si>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</si>
  <si>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</si>
  <si>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</si>
  <si>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</si>
  <si>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</si>
  <si>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</si>
  <si>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</si>
  <si>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</si>
  <si>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</si>
  <si>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</si>
  <si>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</si>
  <si>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</si>
  <si>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</si>
  <si>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</si>
  <si>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</si>
  <si>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</si>
  <si>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</si>
  <si>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</si>
  <si>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</si>
  <si>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</si>
  <si>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</si>
  <si>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</si>
  <si>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</si>
  <si>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</si>
  <si>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</si>
  <si>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</si>
  <si>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</si>
  <si>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</si>
  <si>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</si>
  <si>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</si>
  <si>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</si>
  <si>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</si>
  <si>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</si>
  <si>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</si>
  <si>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</si>
  <si>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</si>
  <si>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</si>
  <si>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</si>
  <si>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</si>
  <si>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</si>
  <si>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</si>
  <si>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</si>
  <si>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</si>
  <si>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</si>
  <si>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</si>
  <si>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</si>
  <si>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</si>
  <si>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</si>
  <si>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</si>
  <si>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</si>
  <si>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</si>
  <si>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</si>
  <si>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</si>
  <si>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</si>
  <si>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</si>
  <si>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</si>
  <si>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</si>
  <si>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</si>
  <si>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</si>
  <si>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</si>
  <si>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</si>
  <si>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</si>
  <si>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</si>
  <si>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</si>
  <si>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</si>
  <si>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</si>
  <si>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</si>
  <si>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</si>
  <si>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</si>
  <si>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</si>
  <si>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</si>
  <si>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</si>
  <si>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</si>
  <si>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</si>
  <si>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</si>
  <si>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</si>
  <si>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</si>
  <si>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</si>
  <si>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</si>
  <si>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</si>
  <si>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</si>
  <si>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</si>
  <si>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</si>
  <si>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</si>
  <si>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</si>
  <si>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</si>
  <si>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</si>
  <si>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</si>
  <si>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</si>
  <si>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</si>
  <si>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</si>
  <si>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</si>
  <si>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</si>
  <si>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</si>
  <si>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</si>
  <si>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</si>
  <si>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</si>
  <si>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</si>
  <si>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</si>
  <si>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</si>
  <si>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</si>
  <si>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</si>
  <si>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</si>
  <si>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</si>
  <si>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</si>
  <si>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</si>
  <si>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</si>
  <si>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</si>
  <si>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</si>
  <si>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</si>
  <si>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</si>
  <si>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</si>
  <si>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</si>
  <si>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</si>
  <si>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</si>
  <si>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</si>
  <si>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</si>
  <si>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</si>
  <si>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</si>
  <si>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</si>
  <si>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</si>
  <si>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</si>
  <si>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</si>
  <si>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</si>
  <si>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</si>
  <si>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</si>
  <si>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</si>
  <si>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</si>
  <si>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</si>
  <si>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</si>
  <si>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</si>
  <si>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</si>
  <si>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</si>
  <si>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</si>
  <si>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</si>
  <si>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</si>
  <si>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утв. постановлением Правительства РФ от 09 августа 2014 г. № 787</t>
  </si>
  <si>
    <t>Открытое акционерное общество</t>
  </si>
  <si>
    <t>"Горэлектросеть" г. Кисловодск</t>
  </si>
  <si>
    <t>Открытое акционерное общество "Горэлектросеть"</t>
  </si>
  <si>
    <t>ОАО "Горэлектросеть"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</si>
  <si>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</si>
  <si>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</si>
  <si>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</si>
  <si>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</si>
  <si>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Игнатенко Сергей Васильевич</t>
  </si>
  <si>
    <t>kielset@yandex,ru</t>
  </si>
  <si>
    <t>(87937)2-29-65</t>
  </si>
  <si>
    <t>18.03.2013 г. Срок действия 2013-2015 г.г.</t>
  </si>
  <si>
    <t>2017</t>
  </si>
  <si>
    <r>
      <t xml:space="preserve">базовому периоду. </t>
    </r>
    <r>
      <rPr>
        <b/>
        <sz val="12"/>
        <rFont val="Times New Roman"/>
        <family val="1"/>
      </rPr>
      <t>2015</t>
    </r>
  </si>
  <si>
    <r>
      <t xml:space="preserve">на базовый период </t>
    </r>
    <r>
      <rPr>
        <b/>
        <sz val="12"/>
        <rFont val="Times New Roman"/>
        <family val="1"/>
      </rPr>
      <t>2016</t>
    </r>
  </si>
  <si>
    <r>
      <t xml:space="preserve">регулирования </t>
    </r>
    <r>
      <rPr>
        <b/>
        <sz val="12"/>
        <rFont val="Times New Roman"/>
        <family val="1"/>
      </rPr>
      <t>2017</t>
    </r>
  </si>
  <si>
    <r>
      <t xml:space="preserve">базовому периоду </t>
    </r>
    <r>
      <rPr>
        <b/>
        <sz val="12"/>
        <rFont val="Times New Roman"/>
        <family val="1"/>
      </rPr>
      <t>2015</t>
    </r>
  </si>
  <si>
    <t>22.12.2014 г. Срок действия 2016-2018 г.г.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</si>
</sst>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р_._-;\-* #,##0.000\ _р_._-;_-* &quot;-&quot;??\ _р_._-;_-@_-"/>
    <numFmt numFmtId="177" formatCode="_-* #,##0.0\ _р_._-;\-* #,##0.0\ _р_._-;_-* &quot;-&quot;??\ _р_._-;_-@_-"/>
    <numFmt numFmtId="178" formatCode="_-* #,##0\ _р_._-;\-* #,##0\ _р_._-;_-* &quot;-&quot;??\ _р_._-;_-@_-"/>
    <numFmt numFmtId="179" formatCode="_-* #,##0.000_р_._-;\-* #,##0.000_р_._-;_-* &quot;-&quot;?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top"/>
    </xf>
    <xf numFmtId="171" fontId="3" fillId="0" borderId="11" xfId="6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9" fontId="3" fillId="0" borderId="11" xfId="57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11" xfId="60" applyNumberFormat="1" applyFont="1" applyFill="1" applyBorder="1" applyAlignment="1">
      <alignment horizontal="center" vertical="center"/>
    </xf>
    <xf numFmtId="176" fontId="3" fillId="0" borderId="16" xfId="60" applyNumberFormat="1" applyFont="1" applyFill="1" applyBorder="1" applyAlignment="1">
      <alignment horizontal="center" vertical="center"/>
    </xf>
    <xf numFmtId="178" fontId="3" fillId="0" borderId="11" xfId="6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/>
    </xf>
    <xf numFmtId="176" fontId="11" fillId="0" borderId="11" xfId="6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71" fontId="3" fillId="0" borderId="13" xfId="60" applyFont="1" applyFill="1" applyBorder="1" applyAlignment="1">
      <alignment horizontal="center" vertical="center"/>
    </xf>
    <xf numFmtId="171" fontId="3" fillId="0" borderId="14" xfId="60" applyFont="1" applyFill="1" applyBorder="1" applyAlignment="1">
      <alignment horizontal="center" vertical="center"/>
    </xf>
    <xf numFmtId="171" fontId="3" fillId="0" borderId="15" xfId="60" applyFont="1" applyFill="1" applyBorder="1" applyAlignment="1">
      <alignment horizontal="center" vertical="center"/>
    </xf>
    <xf numFmtId="171" fontId="3" fillId="0" borderId="17" xfId="60" applyFont="1" applyFill="1" applyBorder="1" applyAlignment="1">
      <alignment horizontal="center" vertical="center"/>
    </xf>
    <xf numFmtId="171" fontId="3" fillId="0" borderId="0" xfId="60" applyFont="1" applyFill="1" applyBorder="1" applyAlignment="1">
      <alignment horizontal="center" vertical="center"/>
    </xf>
    <xf numFmtId="171" fontId="3" fillId="0" borderId="18" xfId="60" applyFont="1" applyFill="1" applyBorder="1" applyAlignment="1">
      <alignment horizontal="center" vertical="center"/>
    </xf>
    <xf numFmtId="171" fontId="3" fillId="0" borderId="19" xfId="60" applyFont="1" applyFill="1" applyBorder="1" applyAlignment="1">
      <alignment horizontal="center" vertical="center"/>
    </xf>
    <xf numFmtId="171" fontId="3" fillId="0" borderId="10" xfId="60" applyFont="1" applyFill="1" applyBorder="1" applyAlignment="1">
      <alignment horizontal="center" vertical="center"/>
    </xf>
    <xf numFmtId="171" fontId="3" fillId="0" borderId="20" xfId="6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176" fontId="11" fillId="0" borderId="13" xfId="60" applyNumberFormat="1" applyFont="1" applyFill="1" applyBorder="1" applyAlignment="1">
      <alignment horizontal="center" vertical="center"/>
    </xf>
    <xf numFmtId="176" fontId="11" fillId="0" borderId="14" xfId="60" applyNumberFormat="1" applyFont="1" applyFill="1" applyBorder="1" applyAlignment="1">
      <alignment horizontal="center" vertical="center"/>
    </xf>
    <xf numFmtId="176" fontId="11" fillId="0" borderId="15" xfId="60" applyNumberFormat="1" applyFont="1" applyFill="1" applyBorder="1" applyAlignment="1">
      <alignment horizontal="center" vertical="center"/>
    </xf>
    <xf numFmtId="176" fontId="11" fillId="0" borderId="19" xfId="60" applyNumberFormat="1" applyFont="1" applyFill="1" applyBorder="1" applyAlignment="1">
      <alignment horizontal="center" vertical="center"/>
    </xf>
    <xf numFmtId="176" fontId="11" fillId="0" borderId="10" xfId="60" applyNumberFormat="1" applyFont="1" applyFill="1" applyBorder="1" applyAlignment="1">
      <alignment horizontal="center" vertical="center"/>
    </xf>
    <xf numFmtId="176" fontId="11" fillId="0" borderId="2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elset@yandex,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S18"/>
  <sheetViews>
    <sheetView tabSelected="1" zoomScalePageLayoutView="0" workbookViewId="0" topLeftCell="A7">
      <selection activeCell="A10" sqref="A10:DS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333</v>
      </c>
    </row>
    <row r="10" spans="1:123" s="4" customFormat="1" ht="18.7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8.7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61:82" s="4" customFormat="1" ht="18.75">
      <c r="BI12" s="7" t="s">
        <v>5</v>
      </c>
      <c r="BK12" s="24" t="s">
        <v>346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7</v>
      </c>
    </row>
    <row r="13" spans="63:80" s="6" customFormat="1" ht="10.5">
      <c r="BK13" s="22" t="s">
        <v>6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9:105" ht="15.75">
      <c r="S16" s="21" t="s">
        <v>334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>
      <c r="S17" s="22" t="s">
        <v>8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 ht="15.75">
      <c r="S18" s="21" t="s">
        <v>335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T28"/>
  <sheetViews>
    <sheetView zoomScalePageLayoutView="0" workbookViewId="0" topLeftCell="A1">
      <selection activeCell="A6" sqref="A6:DS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9" customFormat="1" ht="18.7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10" spans="1:123" ht="15.75">
      <c r="A10" s="10" t="s">
        <v>13</v>
      </c>
      <c r="U10" s="25" t="s">
        <v>336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0" t="s">
        <v>14</v>
      </c>
      <c r="Z12" s="25" t="s">
        <v>337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0" t="s">
        <v>15</v>
      </c>
      <c r="R14" s="25" t="s">
        <v>338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0" t="s">
        <v>16</v>
      </c>
      <c r="R16" s="25" t="s">
        <v>339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0" t="s">
        <v>17</v>
      </c>
      <c r="F18" s="26" t="s">
        <v>340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18</v>
      </c>
      <c r="F20" s="26" t="s">
        <v>341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19</v>
      </c>
      <c r="T22" s="25" t="s">
        <v>342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ht="15.75">
      <c r="A24" s="10" t="s">
        <v>20</v>
      </c>
      <c r="X24" s="27" t="s">
        <v>343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21</v>
      </c>
      <c r="T26" s="26" t="s">
        <v>344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22</v>
      </c>
      <c r="F28" s="26" t="s">
        <v>344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ielset@yandex,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2"/>
  <sheetViews>
    <sheetView zoomScalePageLayoutView="0" workbookViewId="0" topLeftCell="A1">
      <selection activeCell="A5" sqref="A5:DS5"/>
    </sheetView>
  </sheetViews>
  <sheetFormatPr defaultColWidth="1.12109375" defaultRowHeight="12.75"/>
  <cols>
    <col min="1" max="16384" width="1.12109375" style="14" customWidth="1"/>
  </cols>
  <sheetData>
    <row r="1" spans="123:124" s="11" customFormat="1" ht="11.25">
      <c r="DS1" s="12" t="s">
        <v>23</v>
      </c>
      <c r="DT1" s="12"/>
    </row>
    <row r="2" spans="123:124" s="11" customFormat="1" ht="11.25">
      <c r="DS2" s="12" t="s">
        <v>10</v>
      </c>
      <c r="DT2" s="12"/>
    </row>
    <row r="3" spans="123:124" s="11" customFormat="1" ht="11.25">
      <c r="DS3" s="12" t="s">
        <v>11</v>
      </c>
      <c r="DT3" s="12"/>
    </row>
    <row r="5" spans="1:123" s="13" customFormat="1" ht="18.75">
      <c r="A5" s="80" t="s">
        <v>24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</row>
    <row r="6" spans="1:123" ht="18.75">
      <c r="A6" s="80" t="s">
        <v>325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8" spans="1:123" ht="15.75">
      <c r="A8" s="81" t="s">
        <v>26</v>
      </c>
      <c r="B8" s="82"/>
      <c r="C8" s="82"/>
      <c r="D8" s="82"/>
      <c r="E8" s="82"/>
      <c r="F8" s="82"/>
      <c r="G8" s="82"/>
      <c r="H8" s="83"/>
      <c r="I8" s="81" t="s">
        <v>28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  <c r="AP8" s="81" t="s">
        <v>29</v>
      </c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81" t="s">
        <v>31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3"/>
      <c r="CB8" s="81" t="s">
        <v>35</v>
      </c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3"/>
      <c r="CX8" s="81" t="s">
        <v>33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3"/>
    </row>
    <row r="9" spans="1:123" ht="15.75">
      <c r="A9" s="77" t="s">
        <v>27</v>
      </c>
      <c r="B9" s="78"/>
      <c r="C9" s="78"/>
      <c r="D9" s="78"/>
      <c r="E9" s="78"/>
      <c r="F9" s="78"/>
      <c r="G9" s="78"/>
      <c r="H9" s="79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9"/>
      <c r="AP9" s="77" t="s">
        <v>30</v>
      </c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9"/>
      <c r="BF9" s="77" t="s">
        <v>32</v>
      </c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9"/>
      <c r="CB9" s="77" t="s">
        <v>36</v>
      </c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9"/>
      <c r="CX9" s="77" t="s">
        <v>34</v>
      </c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9"/>
    </row>
    <row r="10" spans="1:123" ht="15.75" customHeight="1">
      <c r="A10" s="74"/>
      <c r="B10" s="75"/>
      <c r="C10" s="75"/>
      <c r="D10" s="75"/>
      <c r="E10" s="75"/>
      <c r="F10" s="75"/>
      <c r="G10" s="75"/>
      <c r="H10" s="76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9"/>
      <c r="AP10" s="74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4" t="s">
        <v>347</v>
      </c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6"/>
      <c r="CB10" s="74" t="s">
        <v>348</v>
      </c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6"/>
      <c r="CX10" s="74" t="s">
        <v>349</v>
      </c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6"/>
    </row>
    <row r="11" spans="1:123" s="16" customFormat="1" ht="15.75">
      <c r="A11" s="29" t="s">
        <v>37</v>
      </c>
      <c r="B11" s="29"/>
      <c r="C11" s="29"/>
      <c r="D11" s="29"/>
      <c r="E11" s="29"/>
      <c r="F11" s="29"/>
      <c r="G11" s="29"/>
      <c r="H11" s="30"/>
      <c r="I11" s="31" t="s">
        <v>38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4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6" customFormat="1" ht="15.75">
      <c r="A12" s="29"/>
      <c r="B12" s="29"/>
      <c r="C12" s="29"/>
      <c r="D12" s="29"/>
      <c r="E12" s="29"/>
      <c r="F12" s="29"/>
      <c r="G12" s="29"/>
      <c r="H12" s="30"/>
      <c r="I12" s="39" t="s">
        <v>39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4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6" customFormat="1" ht="15.75">
      <c r="A13" s="29" t="s">
        <v>44</v>
      </c>
      <c r="B13" s="29"/>
      <c r="C13" s="29"/>
      <c r="D13" s="29"/>
      <c r="E13" s="29"/>
      <c r="F13" s="29"/>
      <c r="G13" s="29"/>
      <c r="H13" s="29"/>
      <c r="I13" s="69" t="s">
        <v>40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29" t="s">
        <v>45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>
        <v>1050689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f>BF13*1.054</f>
        <v>1107426.206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CB13*1.058</f>
        <v>1171656.925948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s="16" customFormat="1" ht="15.75">
      <c r="A14" s="29" t="s">
        <v>46</v>
      </c>
      <c r="B14" s="29"/>
      <c r="C14" s="29"/>
      <c r="D14" s="29"/>
      <c r="E14" s="29"/>
      <c r="F14" s="29"/>
      <c r="G14" s="29"/>
      <c r="H14" s="29"/>
      <c r="I14" s="67" t="s">
        <v>41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29" t="s">
        <v>45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>
        <v>25027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f>BF14*1.054</f>
        <v>26378.458000000002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f>CB14*1.058</f>
        <v>27908.408564000005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16" customFormat="1" ht="15.75">
      <c r="A15" s="29" t="s">
        <v>47</v>
      </c>
      <c r="B15" s="29"/>
      <c r="C15" s="29"/>
      <c r="D15" s="29"/>
      <c r="E15" s="29"/>
      <c r="F15" s="29"/>
      <c r="G15" s="29"/>
      <c r="H15" s="30"/>
      <c r="I15" s="31" t="s">
        <v>42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4" t="s">
        <v>45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>
        <v>26596</v>
      </c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>
        <f>BF15*1.054</f>
        <v>28032.184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f>CB15*1.058</f>
        <v>29658.050672</v>
      </c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16" customFormat="1" ht="15.75">
      <c r="A16" s="29"/>
      <c r="B16" s="29"/>
      <c r="C16" s="29"/>
      <c r="D16" s="29"/>
      <c r="E16" s="29"/>
      <c r="F16" s="29"/>
      <c r="G16" s="29"/>
      <c r="H16" s="30"/>
      <c r="I16" s="39" t="s">
        <v>43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34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6" customFormat="1" ht="15.75">
      <c r="A17" s="29" t="s">
        <v>48</v>
      </c>
      <c r="B17" s="29"/>
      <c r="C17" s="29"/>
      <c r="D17" s="29"/>
      <c r="E17" s="29"/>
      <c r="F17" s="29"/>
      <c r="G17" s="29"/>
      <c r="H17" s="29"/>
      <c r="I17" s="73" t="s">
        <v>49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29" t="s">
        <v>45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>
        <v>20436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>
        <f>BF17*1.054</f>
        <v>21539.544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>
        <f>CB17*1.058</f>
        <v>22788.837552000005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6" customFormat="1" ht="15.75">
      <c r="A18" s="29" t="s">
        <v>50</v>
      </c>
      <c r="B18" s="29"/>
      <c r="C18" s="29"/>
      <c r="D18" s="29"/>
      <c r="E18" s="29"/>
      <c r="F18" s="29"/>
      <c r="G18" s="29"/>
      <c r="H18" s="30"/>
      <c r="I18" s="31" t="s">
        <v>51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  <c r="AP18" s="34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6" customFormat="1" ht="15.75">
      <c r="A19" s="29"/>
      <c r="B19" s="29"/>
      <c r="C19" s="29"/>
      <c r="D19" s="29"/>
      <c r="E19" s="29"/>
      <c r="F19" s="29"/>
      <c r="G19" s="29"/>
      <c r="H19" s="30"/>
      <c r="I19" s="36" t="s">
        <v>52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34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6" customFormat="1" ht="15.75">
      <c r="A20" s="29" t="s">
        <v>53</v>
      </c>
      <c r="B20" s="29"/>
      <c r="C20" s="29"/>
      <c r="D20" s="29"/>
      <c r="E20" s="29"/>
      <c r="F20" s="29"/>
      <c r="G20" s="29"/>
      <c r="H20" s="30"/>
      <c r="I20" s="31" t="s">
        <v>54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4" t="s">
        <v>59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72">
        <f>BF14/BF13</f>
        <v>0.02381960789539055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>
        <f>CB14/CB13</f>
        <v>0.02381960789539055</v>
      </c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>
        <f>CX14/CX13</f>
        <v>0.023819607895390553</v>
      </c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</row>
    <row r="21" spans="1:123" s="16" customFormat="1" ht="15.75">
      <c r="A21" s="29"/>
      <c r="B21" s="29"/>
      <c r="C21" s="29"/>
      <c r="D21" s="29"/>
      <c r="E21" s="29"/>
      <c r="F21" s="29"/>
      <c r="G21" s="29"/>
      <c r="H21" s="30"/>
      <c r="I21" s="36" t="s">
        <v>55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  <c r="AP21" s="34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</row>
    <row r="22" spans="1:123" s="16" customFormat="1" ht="15.75">
      <c r="A22" s="29"/>
      <c r="B22" s="29"/>
      <c r="C22" s="29"/>
      <c r="D22" s="29"/>
      <c r="E22" s="29"/>
      <c r="F22" s="29"/>
      <c r="G22" s="29"/>
      <c r="H22" s="30"/>
      <c r="I22" s="36" t="s">
        <v>56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34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</row>
    <row r="23" spans="1:123" s="16" customFormat="1" ht="15.75">
      <c r="A23" s="29"/>
      <c r="B23" s="29"/>
      <c r="C23" s="29"/>
      <c r="D23" s="29"/>
      <c r="E23" s="29"/>
      <c r="F23" s="29"/>
      <c r="G23" s="29"/>
      <c r="H23" s="30"/>
      <c r="I23" s="36" t="s">
        <v>57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34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s="16" customFormat="1" ht="15.75">
      <c r="A24" s="29"/>
      <c r="B24" s="29"/>
      <c r="C24" s="29"/>
      <c r="D24" s="29"/>
      <c r="E24" s="29"/>
      <c r="F24" s="29"/>
      <c r="G24" s="29"/>
      <c r="H24" s="30"/>
      <c r="I24" s="36" t="s">
        <v>58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  <c r="AP24" s="34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</row>
    <row r="25" spans="1:123" s="16" customFormat="1" ht="15.75">
      <c r="A25" s="29" t="s">
        <v>60</v>
      </c>
      <c r="B25" s="29"/>
      <c r="C25" s="29"/>
      <c r="D25" s="29"/>
      <c r="E25" s="29"/>
      <c r="F25" s="29"/>
      <c r="G25" s="29"/>
      <c r="H25" s="30"/>
      <c r="I25" s="31" t="s">
        <v>61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  <c r="AP25" s="34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6" customFormat="1" ht="15.75">
      <c r="A26" s="29"/>
      <c r="B26" s="29"/>
      <c r="C26" s="29"/>
      <c r="D26" s="29"/>
      <c r="E26" s="29"/>
      <c r="F26" s="29"/>
      <c r="G26" s="29"/>
      <c r="H26" s="30"/>
      <c r="I26" s="36" t="s">
        <v>39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4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6" customFormat="1" ht="15.75">
      <c r="A27" s="29" t="s">
        <v>62</v>
      </c>
      <c r="B27" s="29"/>
      <c r="C27" s="29"/>
      <c r="D27" s="29"/>
      <c r="E27" s="29"/>
      <c r="F27" s="29"/>
      <c r="G27" s="29"/>
      <c r="H27" s="30"/>
      <c r="I27" s="31" t="s">
        <v>145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4" t="s">
        <v>64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6" customFormat="1" ht="15.75" customHeight="1">
      <c r="A28" s="29"/>
      <c r="B28" s="29"/>
      <c r="C28" s="29"/>
      <c r="D28" s="29"/>
      <c r="E28" s="29"/>
      <c r="F28" s="29"/>
      <c r="G28" s="29"/>
      <c r="H28" s="30"/>
      <c r="I28" s="64" t="s">
        <v>146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6"/>
      <c r="AP28" s="34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6" customFormat="1" ht="15.75">
      <c r="A29" s="29" t="s">
        <v>65</v>
      </c>
      <c r="B29" s="29"/>
      <c r="C29" s="29"/>
      <c r="D29" s="29"/>
      <c r="E29" s="29"/>
      <c r="F29" s="29"/>
      <c r="G29" s="29"/>
      <c r="H29" s="30"/>
      <c r="I29" s="31" t="s">
        <v>63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4" t="s">
        <v>85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6" customFormat="1" ht="15.75" customHeight="1">
      <c r="A30" s="29"/>
      <c r="B30" s="29"/>
      <c r="C30" s="29"/>
      <c r="D30" s="29"/>
      <c r="E30" s="29"/>
      <c r="F30" s="29"/>
      <c r="G30" s="29"/>
      <c r="H30" s="30"/>
      <c r="I30" s="59" t="s">
        <v>128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34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6" customFormat="1" ht="15.75" customHeight="1">
      <c r="A31" s="29" t="s">
        <v>66</v>
      </c>
      <c r="B31" s="29"/>
      <c r="C31" s="29"/>
      <c r="D31" s="29"/>
      <c r="E31" s="29"/>
      <c r="F31" s="29"/>
      <c r="G31" s="29"/>
      <c r="H31" s="29"/>
      <c r="I31" s="71" t="s">
        <v>129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9" t="s">
        <v>64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s="16" customFormat="1" ht="15.75">
      <c r="A32" s="29" t="s">
        <v>67</v>
      </c>
      <c r="B32" s="29"/>
      <c r="C32" s="29"/>
      <c r="D32" s="29"/>
      <c r="E32" s="29"/>
      <c r="F32" s="29"/>
      <c r="G32" s="29"/>
      <c r="H32" s="30"/>
      <c r="I32" s="31" t="s">
        <v>68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4" t="s">
        <v>69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>
        <v>244788.585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>
        <v>237100</v>
      </c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>
        <v>238337</v>
      </c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6" customFormat="1" ht="15.75" customHeight="1">
      <c r="A33" s="29"/>
      <c r="B33" s="29"/>
      <c r="C33" s="29"/>
      <c r="D33" s="29"/>
      <c r="E33" s="29"/>
      <c r="F33" s="29"/>
      <c r="G33" s="29"/>
      <c r="H33" s="30"/>
      <c r="I33" s="59" t="s">
        <v>130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P33" s="34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16" customFormat="1" ht="15.75">
      <c r="A34" s="29" t="s">
        <v>70</v>
      </c>
      <c r="B34" s="29"/>
      <c r="C34" s="29"/>
      <c r="D34" s="29"/>
      <c r="E34" s="29"/>
      <c r="F34" s="29"/>
      <c r="G34" s="29"/>
      <c r="H34" s="30"/>
      <c r="I34" s="31" t="s">
        <v>71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4" t="s">
        <v>69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5">
        <v>81798.513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>
        <v>81400</v>
      </c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>
        <v>82617</v>
      </c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6" customFormat="1" ht="15.75">
      <c r="A35" s="29"/>
      <c r="B35" s="29"/>
      <c r="C35" s="29"/>
      <c r="D35" s="29"/>
      <c r="E35" s="29"/>
      <c r="F35" s="29"/>
      <c r="G35" s="29"/>
      <c r="H35" s="30"/>
      <c r="I35" s="36" t="s">
        <v>72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  <c r="AP35" s="34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6" customFormat="1" ht="15.75" customHeight="1">
      <c r="A36" s="29"/>
      <c r="B36" s="29"/>
      <c r="C36" s="29"/>
      <c r="D36" s="29"/>
      <c r="E36" s="29"/>
      <c r="F36" s="29"/>
      <c r="G36" s="29"/>
      <c r="H36" s="30"/>
      <c r="I36" s="64" t="s">
        <v>131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6"/>
      <c r="AP36" s="34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6" customFormat="1" ht="15.75">
      <c r="A37" s="29" t="s">
        <v>73</v>
      </c>
      <c r="B37" s="29"/>
      <c r="C37" s="29"/>
      <c r="D37" s="29"/>
      <c r="E37" s="29"/>
      <c r="F37" s="29"/>
      <c r="G37" s="29"/>
      <c r="H37" s="30"/>
      <c r="I37" s="31" t="s">
        <v>74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 t="s">
        <v>59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6" customFormat="1" ht="15.75">
      <c r="A38" s="29"/>
      <c r="B38" s="29"/>
      <c r="C38" s="29"/>
      <c r="D38" s="29"/>
      <c r="E38" s="29"/>
      <c r="F38" s="29"/>
      <c r="G38" s="29"/>
      <c r="H38" s="30"/>
      <c r="I38" s="36" t="s">
        <v>75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  <c r="AP38" s="34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6" customFormat="1" ht="15.75">
      <c r="A39" s="29"/>
      <c r="B39" s="29"/>
      <c r="C39" s="29"/>
      <c r="D39" s="29"/>
      <c r="E39" s="29"/>
      <c r="F39" s="29"/>
      <c r="G39" s="29"/>
      <c r="H39" s="30"/>
      <c r="I39" s="36" t="s">
        <v>76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34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>
      <c r="A40" s="29"/>
      <c r="B40" s="29"/>
      <c r="C40" s="29"/>
      <c r="D40" s="29"/>
      <c r="E40" s="29"/>
      <c r="F40" s="29"/>
      <c r="G40" s="29"/>
      <c r="H40" s="30"/>
      <c r="I40" s="64" t="s">
        <v>331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6"/>
      <c r="AP40" s="34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6" customFormat="1" ht="15.75">
      <c r="A41" s="29" t="s">
        <v>77</v>
      </c>
      <c r="B41" s="29"/>
      <c r="C41" s="29"/>
      <c r="D41" s="29"/>
      <c r="E41" s="29"/>
      <c r="F41" s="29"/>
      <c r="G41" s="29"/>
      <c r="H41" s="30"/>
      <c r="I41" s="31" t="s">
        <v>78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70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6" customFormat="1" ht="15.75">
      <c r="A42" s="29"/>
      <c r="B42" s="29"/>
      <c r="C42" s="29"/>
      <c r="D42" s="29"/>
      <c r="E42" s="29"/>
      <c r="F42" s="29"/>
      <c r="G42" s="29"/>
      <c r="H42" s="30"/>
      <c r="I42" s="36" t="s">
        <v>79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  <c r="AP42" s="70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6" customFormat="1" ht="15.75" customHeight="1">
      <c r="A43" s="29"/>
      <c r="B43" s="29"/>
      <c r="C43" s="29"/>
      <c r="D43" s="29"/>
      <c r="E43" s="29"/>
      <c r="F43" s="29"/>
      <c r="G43" s="29"/>
      <c r="H43" s="30"/>
      <c r="I43" s="64" t="s">
        <v>332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6"/>
      <c r="AP43" s="70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6" customFormat="1" ht="15.75">
      <c r="A44" s="29" t="s">
        <v>81</v>
      </c>
      <c r="B44" s="29"/>
      <c r="C44" s="29"/>
      <c r="D44" s="29"/>
      <c r="E44" s="29"/>
      <c r="F44" s="29"/>
      <c r="G44" s="29"/>
      <c r="H44" s="30"/>
      <c r="I44" s="31" t="s">
        <v>82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3"/>
      <c r="AP44" s="34" t="s">
        <v>85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6" customFormat="1" ht="15.75">
      <c r="A45" s="29"/>
      <c r="B45" s="29"/>
      <c r="C45" s="29"/>
      <c r="D45" s="29"/>
      <c r="E45" s="29"/>
      <c r="F45" s="29"/>
      <c r="G45" s="29"/>
      <c r="H45" s="30"/>
      <c r="I45" s="36" t="s">
        <v>83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  <c r="AP45" s="34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6" customFormat="1" ht="15.75">
      <c r="A46" s="29"/>
      <c r="B46" s="29"/>
      <c r="C46" s="29"/>
      <c r="D46" s="29"/>
      <c r="E46" s="29"/>
      <c r="F46" s="29"/>
      <c r="G46" s="29"/>
      <c r="H46" s="30"/>
      <c r="I46" s="36" t="s">
        <v>84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  <c r="AP46" s="34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6" customFormat="1" ht="15.75" customHeight="1">
      <c r="A47" s="29"/>
      <c r="B47" s="29"/>
      <c r="C47" s="29"/>
      <c r="D47" s="29"/>
      <c r="E47" s="29"/>
      <c r="F47" s="29"/>
      <c r="G47" s="29"/>
      <c r="H47" s="30"/>
      <c r="I47" s="64" t="s">
        <v>132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34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6" customFormat="1" ht="15.75">
      <c r="A48" s="29" t="s">
        <v>86</v>
      </c>
      <c r="B48" s="29"/>
      <c r="C48" s="29"/>
      <c r="D48" s="29"/>
      <c r="E48" s="29"/>
      <c r="F48" s="29"/>
      <c r="G48" s="29"/>
      <c r="H48" s="30"/>
      <c r="I48" s="31" t="s">
        <v>87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P48" s="34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>
        <v>58477.052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>
        <v>46316.53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>
        <f>BF48*1.054*1.058</f>
        <v>65209.631950864015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16" customFormat="1" ht="15.75">
      <c r="A49" s="29"/>
      <c r="B49" s="29"/>
      <c r="C49" s="29"/>
      <c r="D49" s="29"/>
      <c r="E49" s="29"/>
      <c r="F49" s="29"/>
      <c r="G49" s="29"/>
      <c r="H49" s="30"/>
      <c r="I49" s="36" t="s">
        <v>88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34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s="16" customFormat="1" ht="15.75">
      <c r="A50" s="29"/>
      <c r="B50" s="29"/>
      <c r="C50" s="29"/>
      <c r="D50" s="29"/>
      <c r="E50" s="29"/>
      <c r="F50" s="29"/>
      <c r="G50" s="29"/>
      <c r="H50" s="30"/>
      <c r="I50" s="36" t="s">
        <v>89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34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s="16" customFormat="1" ht="15.75">
      <c r="A51" s="29" t="s">
        <v>90</v>
      </c>
      <c r="B51" s="29"/>
      <c r="C51" s="29"/>
      <c r="D51" s="29"/>
      <c r="E51" s="29"/>
      <c r="F51" s="29"/>
      <c r="G51" s="29"/>
      <c r="H51" s="30"/>
      <c r="I51" s="31" t="s">
        <v>91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  <c r="AP51" s="34" t="s">
        <v>45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>
        <v>20410.955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>
        <v>24472.718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>
        <f>CB51*1.058</f>
        <v>25892.135644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6" customFormat="1" ht="15.75" customHeight="1">
      <c r="A52" s="29"/>
      <c r="B52" s="29"/>
      <c r="C52" s="29"/>
      <c r="D52" s="29"/>
      <c r="E52" s="29"/>
      <c r="F52" s="29"/>
      <c r="G52" s="29"/>
      <c r="H52" s="30"/>
      <c r="I52" s="64" t="s">
        <v>133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6"/>
      <c r="AP52" s="34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6" customFormat="1" ht="15.75" customHeight="1">
      <c r="A53" s="29"/>
      <c r="B53" s="29"/>
      <c r="C53" s="29"/>
      <c r="D53" s="29"/>
      <c r="E53" s="29"/>
      <c r="F53" s="29"/>
      <c r="G53" s="29"/>
      <c r="H53" s="30"/>
      <c r="I53" s="59" t="s">
        <v>134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1"/>
      <c r="AP53" s="34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6" customFormat="1" ht="15.75">
      <c r="A54" s="29"/>
      <c r="B54" s="29"/>
      <c r="C54" s="29"/>
      <c r="D54" s="29"/>
      <c r="E54" s="29"/>
      <c r="F54" s="29"/>
      <c r="G54" s="29"/>
      <c r="H54" s="29"/>
      <c r="I54" s="69" t="s">
        <v>92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6" customFormat="1" ht="15.75">
      <c r="A55" s="29"/>
      <c r="B55" s="29"/>
      <c r="C55" s="29"/>
      <c r="D55" s="29"/>
      <c r="E55" s="29"/>
      <c r="F55" s="29"/>
      <c r="G55" s="29"/>
      <c r="H55" s="29"/>
      <c r="I55" s="68" t="s">
        <v>93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>
        <v>12872.448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>
        <v>15300.36</v>
      </c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>
        <f>CB55*1.058</f>
        <v>16187.780880000002</v>
      </c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6" customFormat="1" ht="15.75">
      <c r="A56" s="29"/>
      <c r="B56" s="29"/>
      <c r="C56" s="29"/>
      <c r="D56" s="29"/>
      <c r="E56" s="29"/>
      <c r="F56" s="29"/>
      <c r="G56" s="29"/>
      <c r="H56" s="29"/>
      <c r="I56" s="68" t="s">
        <v>326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>
        <v>232.258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>
        <v>396.518</v>
      </c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>
        <v>258.998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6" customFormat="1" ht="15.75">
      <c r="A57" s="29"/>
      <c r="B57" s="29"/>
      <c r="C57" s="29"/>
      <c r="D57" s="29"/>
      <c r="E57" s="29"/>
      <c r="F57" s="29"/>
      <c r="G57" s="29"/>
      <c r="H57" s="29"/>
      <c r="I57" s="67" t="s">
        <v>94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>
        <f>BF51-BF55</f>
        <v>7538.507000000001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f>CB51-CB55</f>
        <v>9172.358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f>CX51-CX55</f>
        <v>9704.354764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6" customFormat="1" ht="15.75">
      <c r="A58" s="29" t="s">
        <v>95</v>
      </c>
      <c r="B58" s="29"/>
      <c r="C58" s="29"/>
      <c r="D58" s="29"/>
      <c r="E58" s="29"/>
      <c r="F58" s="29"/>
      <c r="G58" s="29"/>
      <c r="H58" s="30"/>
      <c r="I58" s="31" t="s">
        <v>96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  <c r="AP58" s="34" t="s">
        <v>45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>
        <f>BF48-BF51</f>
        <v>38066.097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>
        <f>CB48-CB51</f>
        <v>21843.811999999998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>
        <f>CX48-CX51</f>
        <v>39317.49630686401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6" customFormat="1" ht="15.75" customHeight="1">
      <c r="A59" s="29"/>
      <c r="B59" s="29"/>
      <c r="C59" s="29"/>
      <c r="D59" s="29"/>
      <c r="E59" s="29"/>
      <c r="F59" s="29"/>
      <c r="G59" s="29"/>
      <c r="H59" s="30"/>
      <c r="I59" s="64" t="s">
        <v>135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6"/>
      <c r="AP59" s="34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6" customFormat="1" ht="15.75" customHeight="1">
      <c r="A60" s="29"/>
      <c r="B60" s="29"/>
      <c r="C60" s="29"/>
      <c r="D60" s="29"/>
      <c r="E60" s="29"/>
      <c r="F60" s="29"/>
      <c r="G60" s="29"/>
      <c r="H60" s="30"/>
      <c r="I60" s="64" t="s">
        <v>136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34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6" customFormat="1" ht="15.75">
      <c r="A61" s="29" t="s">
        <v>97</v>
      </c>
      <c r="B61" s="29"/>
      <c r="C61" s="29"/>
      <c r="D61" s="29"/>
      <c r="E61" s="29"/>
      <c r="F61" s="29"/>
      <c r="G61" s="29"/>
      <c r="H61" s="30"/>
      <c r="I61" s="31" t="s">
        <v>98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  <c r="AP61" s="34" t="s">
        <v>45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6" customFormat="1" ht="15.75">
      <c r="A62" s="29"/>
      <c r="B62" s="29"/>
      <c r="C62" s="29"/>
      <c r="D62" s="29"/>
      <c r="E62" s="29"/>
      <c r="F62" s="29"/>
      <c r="G62" s="29"/>
      <c r="H62" s="30"/>
      <c r="I62" s="39" t="s">
        <v>99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1"/>
      <c r="AP62" s="34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6" customFormat="1" ht="15.75">
      <c r="A63" s="29" t="s">
        <v>100</v>
      </c>
      <c r="B63" s="29"/>
      <c r="C63" s="29"/>
      <c r="D63" s="29"/>
      <c r="E63" s="29"/>
      <c r="F63" s="29"/>
      <c r="G63" s="29"/>
      <c r="H63" s="30"/>
      <c r="I63" s="31" t="s">
        <v>101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34" t="s">
        <v>45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s="16" customFormat="1" ht="15.75">
      <c r="A64" s="29"/>
      <c r="B64" s="29"/>
      <c r="C64" s="29"/>
      <c r="D64" s="29"/>
      <c r="E64" s="29"/>
      <c r="F64" s="29"/>
      <c r="G64" s="29"/>
      <c r="H64" s="30"/>
      <c r="I64" s="36" t="s">
        <v>102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  <c r="AP64" s="34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s="16" customFormat="1" ht="15.75">
      <c r="A65" s="29" t="s">
        <v>103</v>
      </c>
      <c r="B65" s="29"/>
      <c r="C65" s="29"/>
      <c r="D65" s="29"/>
      <c r="E65" s="29"/>
      <c r="F65" s="29"/>
      <c r="G65" s="29"/>
      <c r="H65" s="30"/>
      <c r="I65" s="31" t="s">
        <v>104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4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6" customFormat="1" ht="15.75">
      <c r="A66" s="29"/>
      <c r="B66" s="29"/>
      <c r="C66" s="29"/>
      <c r="D66" s="29"/>
      <c r="E66" s="29"/>
      <c r="F66" s="29"/>
      <c r="G66" s="29"/>
      <c r="H66" s="30"/>
      <c r="I66" s="36" t="s">
        <v>105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8"/>
      <c r="AP66" s="34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s="16" customFormat="1" ht="15.75">
      <c r="A67" s="29"/>
      <c r="B67" s="29"/>
      <c r="C67" s="29"/>
      <c r="D67" s="29"/>
      <c r="E67" s="29"/>
      <c r="F67" s="29"/>
      <c r="G67" s="29"/>
      <c r="H67" s="30"/>
      <c r="I67" s="39" t="s">
        <v>80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1"/>
      <c r="AP67" s="34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s="16" customFormat="1" ht="15.75">
      <c r="A68" s="29"/>
      <c r="B68" s="29"/>
      <c r="C68" s="29"/>
      <c r="D68" s="29"/>
      <c r="E68" s="29"/>
      <c r="F68" s="29"/>
      <c r="G68" s="29"/>
      <c r="H68" s="29"/>
      <c r="I68" s="63" t="s">
        <v>106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6" customFormat="1" ht="15.75" customHeight="1">
      <c r="A69" s="29"/>
      <c r="B69" s="29"/>
      <c r="C69" s="29"/>
      <c r="D69" s="29"/>
      <c r="E69" s="29"/>
      <c r="F69" s="29"/>
      <c r="G69" s="29"/>
      <c r="H69" s="29"/>
      <c r="I69" s="62" t="s">
        <v>137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29" t="s">
        <v>107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6" customFormat="1" ht="15.75">
      <c r="A70" s="29"/>
      <c r="B70" s="29"/>
      <c r="C70" s="29"/>
      <c r="D70" s="29"/>
      <c r="E70" s="29"/>
      <c r="F70" s="29"/>
      <c r="G70" s="29"/>
      <c r="H70" s="30"/>
      <c r="I70" s="31" t="s">
        <v>108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  <c r="AP70" s="34" t="s">
        <v>45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s="16" customFormat="1" ht="15.75" customHeight="1">
      <c r="A71" s="29"/>
      <c r="B71" s="29"/>
      <c r="C71" s="29"/>
      <c r="D71" s="29"/>
      <c r="E71" s="29"/>
      <c r="F71" s="29"/>
      <c r="G71" s="29"/>
      <c r="H71" s="30"/>
      <c r="I71" s="59" t="s">
        <v>138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1"/>
      <c r="AP71" s="34" t="s">
        <v>109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s="16" customFormat="1" ht="15.75">
      <c r="A72" s="29" t="s">
        <v>110</v>
      </c>
      <c r="B72" s="29"/>
      <c r="C72" s="29"/>
      <c r="D72" s="29"/>
      <c r="E72" s="29"/>
      <c r="F72" s="29"/>
      <c r="G72" s="29"/>
      <c r="H72" s="30"/>
      <c r="I72" s="36" t="s">
        <v>111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  <c r="AP72" s="34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6" customFormat="1" ht="15.75">
      <c r="A73" s="29"/>
      <c r="B73" s="29"/>
      <c r="C73" s="29"/>
      <c r="D73" s="29"/>
      <c r="E73" s="29"/>
      <c r="F73" s="29"/>
      <c r="G73" s="29"/>
      <c r="H73" s="30"/>
      <c r="I73" s="36" t="s">
        <v>241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8"/>
      <c r="AP73" s="34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6" customFormat="1" ht="15.75">
      <c r="A74" s="29"/>
      <c r="B74" s="29"/>
      <c r="C74" s="29"/>
      <c r="D74" s="29"/>
      <c r="E74" s="29"/>
      <c r="F74" s="29"/>
      <c r="G74" s="29"/>
      <c r="H74" s="30"/>
      <c r="I74" s="36" t="s">
        <v>112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8"/>
      <c r="AP74" s="34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6" customFormat="1" ht="15.75">
      <c r="A75" s="29" t="s">
        <v>113</v>
      </c>
      <c r="B75" s="29"/>
      <c r="C75" s="29"/>
      <c r="D75" s="29"/>
      <c r="E75" s="29"/>
      <c r="F75" s="29"/>
      <c r="G75" s="29"/>
      <c r="H75" s="30"/>
      <c r="I75" s="31" t="s">
        <v>114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3"/>
      <c r="AP75" s="34" t="s">
        <v>116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92">
        <v>33</v>
      </c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>
        <v>40</v>
      </c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>
        <v>40</v>
      </c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</row>
    <row r="76" spans="1:123" s="16" customFormat="1" ht="15.75">
      <c r="A76" s="29"/>
      <c r="B76" s="29"/>
      <c r="C76" s="29"/>
      <c r="D76" s="29"/>
      <c r="E76" s="29"/>
      <c r="F76" s="29"/>
      <c r="G76" s="29"/>
      <c r="H76" s="30"/>
      <c r="I76" s="39" t="s">
        <v>115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1"/>
      <c r="AP76" s="54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</row>
    <row r="77" spans="1:123" s="16" customFormat="1" ht="15.75">
      <c r="A77" s="29" t="s">
        <v>117</v>
      </c>
      <c r="B77" s="29"/>
      <c r="C77" s="29"/>
      <c r="D77" s="29"/>
      <c r="E77" s="29"/>
      <c r="F77" s="29"/>
      <c r="G77" s="29"/>
      <c r="H77" s="30"/>
      <c r="I77" s="36" t="s">
        <v>118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52" t="s">
        <v>45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4"/>
      <c r="BF77" s="91">
        <v>32.507</v>
      </c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>
        <v>34.262</v>
      </c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1">
        <v>36.249</v>
      </c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</row>
    <row r="78" spans="1:123" s="16" customFormat="1" ht="15.75">
      <c r="A78" s="29"/>
      <c r="B78" s="29"/>
      <c r="C78" s="29"/>
      <c r="D78" s="29"/>
      <c r="E78" s="29"/>
      <c r="F78" s="29"/>
      <c r="G78" s="29"/>
      <c r="H78" s="30"/>
      <c r="I78" s="39" t="s">
        <v>119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55" t="s">
        <v>120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7"/>
      <c r="BF78" s="91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1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1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</row>
    <row r="79" spans="1:123" s="16" customFormat="1" ht="15.75">
      <c r="A79" s="29" t="s">
        <v>121</v>
      </c>
      <c r="B79" s="29"/>
      <c r="C79" s="29"/>
      <c r="D79" s="29"/>
      <c r="E79" s="29"/>
      <c r="F79" s="29"/>
      <c r="G79" s="29"/>
      <c r="H79" s="30"/>
      <c r="I79" s="36" t="s">
        <v>122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8"/>
      <c r="AP79" s="43" t="s">
        <v>345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s="16" customFormat="1" ht="15.75">
      <c r="A80" s="29"/>
      <c r="B80" s="29"/>
      <c r="C80" s="29"/>
      <c r="D80" s="29"/>
      <c r="E80" s="29"/>
      <c r="F80" s="29"/>
      <c r="G80" s="29"/>
      <c r="H80" s="30"/>
      <c r="I80" s="36" t="s">
        <v>123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8"/>
      <c r="AP80" s="46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8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s="16" customFormat="1" ht="15.75">
      <c r="A81" s="29"/>
      <c r="B81" s="29"/>
      <c r="C81" s="29"/>
      <c r="D81" s="29"/>
      <c r="E81" s="29"/>
      <c r="F81" s="29"/>
      <c r="G81" s="29"/>
      <c r="H81" s="30"/>
      <c r="I81" s="39" t="s">
        <v>124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1"/>
      <c r="AP81" s="49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1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s="16" customFormat="1" ht="15.75">
      <c r="A82" s="29"/>
      <c r="B82" s="29"/>
      <c r="C82" s="29"/>
      <c r="D82" s="29"/>
      <c r="E82" s="29"/>
      <c r="F82" s="29"/>
      <c r="G82" s="29"/>
      <c r="H82" s="29"/>
      <c r="I82" s="42" t="s">
        <v>106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6" customFormat="1" ht="15.75">
      <c r="A83" s="29"/>
      <c r="B83" s="29"/>
      <c r="C83" s="29"/>
      <c r="D83" s="29"/>
      <c r="E83" s="29"/>
      <c r="F83" s="29"/>
      <c r="G83" s="29"/>
      <c r="H83" s="30"/>
      <c r="I83" s="31" t="s">
        <v>139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3"/>
      <c r="AP83" s="34" t="s">
        <v>45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5">
        <v>1110.9</v>
      </c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>
        <v>1110.9</v>
      </c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>
        <v>1110.9</v>
      </c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6" customFormat="1" ht="15.75">
      <c r="A84" s="29"/>
      <c r="B84" s="29"/>
      <c r="C84" s="29"/>
      <c r="D84" s="29"/>
      <c r="E84" s="29"/>
      <c r="F84" s="29"/>
      <c r="G84" s="29"/>
      <c r="H84" s="30"/>
      <c r="I84" s="36" t="s">
        <v>140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8"/>
      <c r="AP84" s="34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6" customFormat="1" ht="15.75">
      <c r="A85" s="29"/>
      <c r="B85" s="29"/>
      <c r="C85" s="29"/>
      <c r="D85" s="29"/>
      <c r="E85" s="29"/>
      <c r="F85" s="29"/>
      <c r="G85" s="29"/>
      <c r="H85" s="30"/>
      <c r="I85" s="31" t="s">
        <v>125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/>
      <c r="AP85" s="34" t="s">
        <v>45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6" customFormat="1" ht="15.75">
      <c r="A86" s="29"/>
      <c r="B86" s="29"/>
      <c r="C86" s="29"/>
      <c r="D86" s="29"/>
      <c r="E86" s="29"/>
      <c r="F86" s="29"/>
      <c r="G86" s="29"/>
      <c r="H86" s="30"/>
      <c r="I86" s="36" t="s">
        <v>126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8"/>
      <c r="AP86" s="34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6" customFormat="1" ht="15.75">
      <c r="A87" s="29"/>
      <c r="B87" s="29"/>
      <c r="C87" s="29"/>
      <c r="D87" s="29"/>
      <c r="E87" s="29"/>
      <c r="F87" s="29"/>
      <c r="G87" s="29"/>
      <c r="H87" s="30"/>
      <c r="I87" s="39" t="s">
        <v>127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1"/>
      <c r="AP87" s="34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18" customFormat="1" ht="12" customHeight="1">
      <c r="A89" s="17" t="s">
        <v>141</v>
      </c>
    </row>
    <row r="90" s="18" customFormat="1" ht="12" customHeight="1">
      <c r="A90" s="17" t="s">
        <v>142</v>
      </c>
    </row>
    <row r="91" s="18" customFormat="1" ht="12" customHeight="1">
      <c r="A91" s="17" t="s">
        <v>143</v>
      </c>
    </row>
    <row r="92" s="18" customFormat="1" ht="12" customHeight="1">
      <c r="A92" s="17" t="s">
        <v>144</v>
      </c>
    </row>
  </sheetData>
  <sheetProtection/>
  <mergeCells count="279">
    <mergeCell ref="A5:DS5"/>
    <mergeCell ref="A6:DS6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A10:H10"/>
    <mergeCell ref="I10:AO10"/>
    <mergeCell ref="AP10:BE10"/>
    <mergeCell ref="BF10:CA10"/>
    <mergeCell ref="CB10:CW10"/>
    <mergeCell ref="CX10:DS10"/>
    <mergeCell ref="A11:H12"/>
    <mergeCell ref="I11:AO11"/>
    <mergeCell ref="AP11:BE12"/>
    <mergeCell ref="BF11:CA12"/>
    <mergeCell ref="CB11:CW12"/>
    <mergeCell ref="CX11:DS12"/>
    <mergeCell ref="I12:AO12"/>
    <mergeCell ref="A13:H13"/>
    <mergeCell ref="I13:AO13"/>
    <mergeCell ref="AP13:BE13"/>
    <mergeCell ref="BF13:CA13"/>
    <mergeCell ref="CB13:CW13"/>
    <mergeCell ref="CX13:DS13"/>
    <mergeCell ref="A14:H14"/>
    <mergeCell ref="I14:AO14"/>
    <mergeCell ref="AP14:BE14"/>
    <mergeCell ref="BF14:CA14"/>
    <mergeCell ref="CB14:CW14"/>
    <mergeCell ref="CX14:DS14"/>
    <mergeCell ref="A15:H16"/>
    <mergeCell ref="I15:AO15"/>
    <mergeCell ref="AP15:BE16"/>
    <mergeCell ref="BF15:CA16"/>
    <mergeCell ref="CB15:CW16"/>
    <mergeCell ref="CX15:DS16"/>
    <mergeCell ref="I16:AO16"/>
    <mergeCell ref="A17:H17"/>
    <mergeCell ref="I17:AO17"/>
    <mergeCell ref="AP17:BE17"/>
    <mergeCell ref="BF17:CA17"/>
    <mergeCell ref="CB17:CW17"/>
    <mergeCell ref="CX17:DS17"/>
    <mergeCell ref="A18:H19"/>
    <mergeCell ref="I18:AO18"/>
    <mergeCell ref="AP18:BE19"/>
    <mergeCell ref="BF18:CA19"/>
    <mergeCell ref="CB18:CW19"/>
    <mergeCell ref="CX18:DS19"/>
    <mergeCell ref="I19:AO19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5:H26"/>
    <mergeCell ref="I25:AO25"/>
    <mergeCell ref="AP25:BE26"/>
    <mergeCell ref="BF25:CA26"/>
    <mergeCell ref="CB25:CW26"/>
    <mergeCell ref="CX25:DS26"/>
    <mergeCell ref="I26:AO26"/>
    <mergeCell ref="A27:H28"/>
    <mergeCell ref="I27:AO27"/>
    <mergeCell ref="AP27:BE28"/>
    <mergeCell ref="BF27:CA28"/>
    <mergeCell ref="CB27:CW28"/>
    <mergeCell ref="CX27:DS28"/>
    <mergeCell ref="I28:AO28"/>
    <mergeCell ref="A29:H30"/>
    <mergeCell ref="I29:AO29"/>
    <mergeCell ref="AP29:BE30"/>
    <mergeCell ref="BF29:CA30"/>
    <mergeCell ref="CB29:CW30"/>
    <mergeCell ref="CX29:DS30"/>
    <mergeCell ref="I30:AO30"/>
    <mergeCell ref="A31:H31"/>
    <mergeCell ref="I31:AO31"/>
    <mergeCell ref="AP31:BE31"/>
    <mergeCell ref="BF31:CA31"/>
    <mergeCell ref="CB31:CW31"/>
    <mergeCell ref="CX31:DS31"/>
    <mergeCell ref="A32:H33"/>
    <mergeCell ref="I32:AO32"/>
    <mergeCell ref="AP32:BE33"/>
    <mergeCell ref="BF32:CA33"/>
    <mergeCell ref="CB32:CW33"/>
    <mergeCell ref="CX32:DS33"/>
    <mergeCell ref="I33:AO33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P55:BE55"/>
    <mergeCell ref="BF55:CA55"/>
    <mergeCell ref="CB55:CW55"/>
    <mergeCell ref="CX55:DS55"/>
    <mergeCell ref="A56:H56"/>
    <mergeCell ref="I56:AO56"/>
    <mergeCell ref="AP56:BE56"/>
    <mergeCell ref="BF56:CA56"/>
    <mergeCell ref="CB56:CW56"/>
    <mergeCell ref="CX56:DS56"/>
    <mergeCell ref="A57:H57"/>
    <mergeCell ref="I57:AO57"/>
    <mergeCell ref="AP57:BE57"/>
    <mergeCell ref="BF57:CA57"/>
    <mergeCell ref="CB57:CW57"/>
    <mergeCell ref="CX57:DS57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1:H62"/>
    <mergeCell ref="I61:AO61"/>
    <mergeCell ref="AP61:BE62"/>
    <mergeCell ref="BF61:CA62"/>
    <mergeCell ref="CB61:CW62"/>
    <mergeCell ref="CX61:DS62"/>
    <mergeCell ref="I62:AO62"/>
    <mergeCell ref="A63:H64"/>
    <mergeCell ref="I63:AO63"/>
    <mergeCell ref="AP63:BE64"/>
    <mergeCell ref="BF63:CA64"/>
    <mergeCell ref="CB63:CW64"/>
    <mergeCell ref="CX63:DS64"/>
    <mergeCell ref="I64:AO64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8:H68"/>
    <mergeCell ref="I68:AO68"/>
    <mergeCell ref="AP68:BE68"/>
    <mergeCell ref="BF68:CA68"/>
    <mergeCell ref="CB68:CW68"/>
    <mergeCell ref="CX68:DS68"/>
    <mergeCell ref="A69:H69"/>
    <mergeCell ref="I69:AO69"/>
    <mergeCell ref="AP69:BE69"/>
    <mergeCell ref="BF69:CA69"/>
    <mergeCell ref="CB69:CW69"/>
    <mergeCell ref="CX69:DS69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5:H76"/>
    <mergeCell ref="I75:AO75"/>
    <mergeCell ref="AP75:BE76"/>
    <mergeCell ref="BF75:CA76"/>
    <mergeCell ref="CB75:CW76"/>
    <mergeCell ref="CX75:DS76"/>
    <mergeCell ref="I76:AO76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82:H82"/>
    <mergeCell ref="I82:AO82"/>
    <mergeCell ref="AP82:BE82"/>
    <mergeCell ref="BF82:CA82"/>
    <mergeCell ref="CB82:CW82"/>
    <mergeCell ref="CX82:DS82"/>
    <mergeCell ref="A83:H84"/>
    <mergeCell ref="I83:AO83"/>
    <mergeCell ref="AP83:BE84"/>
    <mergeCell ref="BF83:CA84"/>
    <mergeCell ref="CB83:CW84"/>
    <mergeCell ref="CX83:DS84"/>
    <mergeCell ref="I84:AO84"/>
    <mergeCell ref="A85:H87"/>
    <mergeCell ref="I85:AO85"/>
    <mergeCell ref="AP85:BE87"/>
    <mergeCell ref="BF85:CA87"/>
    <mergeCell ref="CB85:CW87"/>
    <mergeCell ref="CX85:DS87"/>
    <mergeCell ref="I86:AO86"/>
    <mergeCell ref="I87:AO8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T165"/>
  <sheetViews>
    <sheetView zoomScalePageLayoutView="0" workbookViewId="0" topLeftCell="A1">
      <selection activeCell="A5" sqref="A5:DS5"/>
    </sheetView>
  </sheetViews>
  <sheetFormatPr defaultColWidth="1.12109375" defaultRowHeight="12.75"/>
  <cols>
    <col min="1" max="16384" width="1.12109375" style="14" customWidth="1"/>
  </cols>
  <sheetData>
    <row r="1" spans="123:124" s="11" customFormat="1" ht="11.25">
      <c r="DS1" s="12" t="s">
        <v>147</v>
      </c>
      <c r="DT1" s="12"/>
    </row>
    <row r="2" spans="123:124" s="11" customFormat="1" ht="11.25">
      <c r="DS2" s="12" t="s">
        <v>10</v>
      </c>
      <c r="DT2" s="12"/>
    </row>
    <row r="3" spans="123:124" s="11" customFormat="1" ht="11.25">
      <c r="DS3" s="12" t="s">
        <v>11</v>
      </c>
      <c r="DT3" s="12"/>
    </row>
    <row r="5" spans="1:123" s="13" customFormat="1" ht="18.75">
      <c r="A5" s="80" t="s">
        <v>148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</row>
    <row r="7" spans="1:123" ht="15.75">
      <c r="A7" s="81" t="s">
        <v>26</v>
      </c>
      <c r="B7" s="82"/>
      <c r="C7" s="82"/>
      <c r="D7" s="82"/>
      <c r="E7" s="82"/>
      <c r="F7" s="82"/>
      <c r="G7" s="82"/>
      <c r="H7" s="83"/>
      <c r="I7" s="81" t="s">
        <v>28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3"/>
      <c r="AP7" s="81" t="s">
        <v>29</v>
      </c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3"/>
      <c r="BF7" s="81" t="s">
        <v>31</v>
      </c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3"/>
      <c r="CB7" s="81" t="s">
        <v>35</v>
      </c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3"/>
      <c r="CX7" s="81" t="s">
        <v>33</v>
      </c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3"/>
    </row>
    <row r="8" spans="1:123" ht="15.75">
      <c r="A8" s="77" t="s">
        <v>27</v>
      </c>
      <c r="B8" s="78"/>
      <c r="C8" s="78"/>
      <c r="D8" s="78"/>
      <c r="E8" s="78"/>
      <c r="F8" s="78"/>
      <c r="G8" s="78"/>
      <c r="H8" s="79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9"/>
      <c r="AP8" s="77" t="s">
        <v>30</v>
      </c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77" t="s">
        <v>32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9"/>
      <c r="CB8" s="77" t="s">
        <v>36</v>
      </c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9"/>
      <c r="CX8" s="77" t="s">
        <v>34</v>
      </c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9"/>
    </row>
    <row r="9" spans="1:123" ht="19.5" customHeight="1">
      <c r="A9" s="77"/>
      <c r="B9" s="78"/>
      <c r="C9" s="78"/>
      <c r="D9" s="78"/>
      <c r="E9" s="78"/>
      <c r="F9" s="78"/>
      <c r="G9" s="78"/>
      <c r="H9" s="79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9"/>
      <c r="AP9" s="74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74" t="s">
        <v>347</v>
      </c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6"/>
      <c r="CB9" s="74" t="s">
        <v>348</v>
      </c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6"/>
      <c r="CX9" s="74" t="s">
        <v>349</v>
      </c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6"/>
    </row>
    <row r="10" spans="1:123" s="16" customFormat="1" ht="15.75">
      <c r="A10" s="52" t="s">
        <v>37</v>
      </c>
      <c r="B10" s="53"/>
      <c r="C10" s="53"/>
      <c r="D10" s="53"/>
      <c r="E10" s="53"/>
      <c r="F10" s="53"/>
      <c r="G10" s="53"/>
      <c r="H10" s="54"/>
      <c r="I10" s="32" t="s">
        <v>149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84" t="s">
        <v>69</v>
      </c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6"/>
      <c r="BF10" s="95">
        <f>BF13+BF84+BF101</f>
        <v>244774.065</v>
      </c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128">
        <f>CB13+CB84+CB101</f>
        <v>245440.39599999995</v>
      </c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30"/>
      <c r="CX10" s="95">
        <f>CX13+CX84+CX101</f>
        <v>238337.6</v>
      </c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</row>
    <row r="11" spans="1:123" s="16" customFormat="1" ht="15.75">
      <c r="A11" s="55"/>
      <c r="B11" s="56"/>
      <c r="C11" s="56"/>
      <c r="D11" s="56"/>
      <c r="E11" s="56"/>
      <c r="F11" s="56"/>
      <c r="G11" s="56"/>
      <c r="H11" s="57"/>
      <c r="I11" s="40" t="s">
        <v>150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87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131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3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</row>
    <row r="12" spans="1:123" s="16" customFormat="1" ht="15.75">
      <c r="A12" s="55"/>
      <c r="B12" s="56"/>
      <c r="C12" s="56"/>
      <c r="D12" s="56"/>
      <c r="E12" s="56"/>
      <c r="F12" s="56"/>
      <c r="G12" s="56"/>
      <c r="H12" s="57"/>
      <c r="I12" s="40" t="s">
        <v>92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4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</row>
    <row r="13" spans="1:123" s="16" customFormat="1" ht="15.75">
      <c r="A13" s="105" t="s">
        <v>44</v>
      </c>
      <c r="B13" s="105"/>
      <c r="C13" s="105"/>
      <c r="D13" s="105"/>
      <c r="E13" s="105"/>
      <c r="F13" s="105"/>
      <c r="G13" s="105"/>
      <c r="H13" s="55"/>
      <c r="I13" s="36" t="s">
        <v>151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34" t="s">
        <v>69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95">
        <f>BF15+BF18</f>
        <v>81798.513</v>
      </c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>
        <f>CB15+CB18</f>
        <v>81398.59999999999</v>
      </c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>
        <f>CX15+CX18</f>
        <v>82616.6</v>
      </c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</row>
    <row r="14" spans="1:123" s="16" customFormat="1" ht="15.75">
      <c r="A14" s="29"/>
      <c r="B14" s="29"/>
      <c r="C14" s="29"/>
      <c r="D14" s="29"/>
      <c r="E14" s="29"/>
      <c r="F14" s="29"/>
      <c r="G14" s="29"/>
      <c r="H14" s="30"/>
      <c r="I14" s="39" t="s">
        <v>152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34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</row>
    <row r="15" spans="1:123" s="16" customFormat="1" ht="15.75">
      <c r="A15" s="29" t="s">
        <v>153</v>
      </c>
      <c r="B15" s="29"/>
      <c r="C15" s="29"/>
      <c r="D15" s="29"/>
      <c r="E15" s="29"/>
      <c r="F15" s="29"/>
      <c r="G15" s="29"/>
      <c r="H15" s="29"/>
      <c r="I15" s="69" t="s">
        <v>154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29" t="s">
        <v>69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90">
        <f>BF16+BF17</f>
        <v>0</v>
      </c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>
        <f>CB16+CB17</f>
        <v>0</v>
      </c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>
        <f>CX16+CX17</f>
        <v>0</v>
      </c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</row>
    <row r="16" spans="1:123" s="16" customFormat="1" ht="15.75">
      <c r="A16" s="29"/>
      <c r="B16" s="29"/>
      <c r="C16" s="29"/>
      <c r="D16" s="29"/>
      <c r="E16" s="29"/>
      <c r="F16" s="29"/>
      <c r="G16" s="29"/>
      <c r="H16" s="29"/>
      <c r="I16" s="68" t="s">
        <v>155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29" t="s">
        <v>69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90">
        <f>BF29+BF40+BF51+BF63+BF71+BF79</f>
        <v>0</v>
      </c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>
        <f>CB29+CB40+CB51+CB63+CB71+CB79</f>
        <v>0</v>
      </c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>
        <f>CX29+CX40+CX51+CX63+CX71+CX79</f>
        <v>0</v>
      </c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</row>
    <row r="17" spans="1:123" s="16" customFormat="1" ht="15.75">
      <c r="A17" s="29"/>
      <c r="B17" s="29"/>
      <c r="C17" s="29"/>
      <c r="D17" s="29"/>
      <c r="E17" s="29"/>
      <c r="F17" s="29"/>
      <c r="G17" s="29"/>
      <c r="H17" s="29"/>
      <c r="I17" s="68" t="s">
        <v>156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29" t="s">
        <v>69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90">
        <f>BF30+BF41+BF52+BF64+BF72+BF80</f>
        <v>0</v>
      </c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>
        <f>CB30+CB41+CB52+CB64+CB72+CB80</f>
        <v>0</v>
      </c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>
        <f>CX30+CX41+CX52+CX64+CX72+CX80</f>
        <v>0</v>
      </c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</row>
    <row r="18" spans="1:123" s="16" customFormat="1" ht="15.75">
      <c r="A18" s="29" t="s">
        <v>157</v>
      </c>
      <c r="B18" s="29"/>
      <c r="C18" s="29"/>
      <c r="D18" s="29"/>
      <c r="E18" s="29"/>
      <c r="F18" s="29"/>
      <c r="G18" s="29"/>
      <c r="H18" s="29"/>
      <c r="I18" s="68" t="s">
        <v>158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29" t="s">
        <v>69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90">
        <f>BF19+BF20</f>
        <v>81798.513</v>
      </c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>
        <f>CB19+CB20</f>
        <v>81398.59999999999</v>
      </c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>
        <f>CX19+CX20</f>
        <v>82616.6</v>
      </c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</row>
    <row r="19" spans="1:123" s="16" customFormat="1" ht="15.75">
      <c r="A19" s="29"/>
      <c r="B19" s="29"/>
      <c r="C19" s="29"/>
      <c r="D19" s="29"/>
      <c r="E19" s="29"/>
      <c r="F19" s="29"/>
      <c r="G19" s="29"/>
      <c r="H19" s="29"/>
      <c r="I19" s="68" t="s">
        <v>155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29" t="s">
        <v>69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90">
        <f>BF32+BF43+BF54+BF66+BF74+BF82</f>
        <v>41583.233</v>
      </c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>
        <f>CB32+CB43+CB54+CB66+CB74+CB82</f>
        <v>39814.1</v>
      </c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>
        <f>CX32+CX43+CX54+CX66+CX74+CX82</f>
        <v>41999.1</v>
      </c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</row>
    <row r="20" spans="1:123" s="16" customFormat="1" ht="15.75">
      <c r="A20" s="29"/>
      <c r="B20" s="29"/>
      <c r="C20" s="29"/>
      <c r="D20" s="29"/>
      <c r="E20" s="29"/>
      <c r="F20" s="29"/>
      <c r="G20" s="29"/>
      <c r="H20" s="29"/>
      <c r="I20" s="68" t="s">
        <v>156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29" t="s">
        <v>69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90">
        <f>BF33+BF44+BF55+BF67+BF75+BF83</f>
        <v>40215.28</v>
      </c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>
        <f>CB33+CB44+CB55+CB67+CB75+CB83</f>
        <v>41584.49999999999</v>
      </c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>
        <f>CX33+CX44+CX55+CX67+CX75+CX83</f>
        <v>40617.5</v>
      </c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</row>
    <row r="21" spans="1:123" s="16" customFormat="1" ht="15.75">
      <c r="A21" s="29"/>
      <c r="B21" s="29"/>
      <c r="C21" s="29"/>
      <c r="D21" s="29"/>
      <c r="E21" s="29"/>
      <c r="F21" s="29"/>
      <c r="G21" s="29"/>
      <c r="H21" s="29"/>
      <c r="I21" s="67" t="s">
        <v>92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</row>
    <row r="22" spans="1:123" s="16" customFormat="1" ht="15.75">
      <c r="A22" s="29" t="s">
        <v>159</v>
      </c>
      <c r="B22" s="29"/>
      <c r="C22" s="29"/>
      <c r="D22" s="29"/>
      <c r="E22" s="29"/>
      <c r="F22" s="29"/>
      <c r="G22" s="29"/>
      <c r="H22" s="30"/>
      <c r="I22" s="31" t="s">
        <v>160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  <c r="AP22" s="34" t="s">
        <v>69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95">
        <f>BF28+BF31</f>
        <v>62195.070999999996</v>
      </c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>
        <f>CB28+CB31</f>
        <v>62093.604</v>
      </c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>
        <f>CX28+CX31</f>
        <v>62817.1</v>
      </c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</row>
    <row r="23" spans="1:123" s="16" customFormat="1" ht="15.75">
      <c r="A23" s="29"/>
      <c r="B23" s="29"/>
      <c r="C23" s="29"/>
      <c r="D23" s="29"/>
      <c r="E23" s="29"/>
      <c r="F23" s="29"/>
      <c r="G23" s="29"/>
      <c r="H23" s="30"/>
      <c r="I23" s="36" t="s">
        <v>161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34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</row>
    <row r="24" spans="1:123" s="16" customFormat="1" ht="15.75">
      <c r="A24" s="29"/>
      <c r="B24" s="29"/>
      <c r="C24" s="29"/>
      <c r="D24" s="29"/>
      <c r="E24" s="29"/>
      <c r="F24" s="29"/>
      <c r="G24" s="29"/>
      <c r="H24" s="30"/>
      <c r="I24" s="36" t="s">
        <v>162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  <c r="AP24" s="34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</row>
    <row r="25" spans="1:123" s="16" customFormat="1" ht="15.75">
      <c r="A25" s="29"/>
      <c r="B25" s="29"/>
      <c r="C25" s="29"/>
      <c r="D25" s="29"/>
      <c r="E25" s="29"/>
      <c r="F25" s="29"/>
      <c r="G25" s="29"/>
      <c r="H25" s="30"/>
      <c r="I25" s="36" t="s">
        <v>163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34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</row>
    <row r="26" spans="1:123" s="16" customFormat="1" ht="15.75">
      <c r="A26" s="29"/>
      <c r="B26" s="29"/>
      <c r="C26" s="29"/>
      <c r="D26" s="29"/>
      <c r="E26" s="29"/>
      <c r="F26" s="29"/>
      <c r="G26" s="29"/>
      <c r="H26" s="30"/>
      <c r="I26" s="36" t="s">
        <v>164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4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</row>
    <row r="27" spans="1:123" s="16" customFormat="1" ht="15.75">
      <c r="A27" s="29"/>
      <c r="B27" s="29"/>
      <c r="C27" s="29"/>
      <c r="D27" s="29"/>
      <c r="E27" s="29"/>
      <c r="F27" s="29"/>
      <c r="G27" s="29"/>
      <c r="H27" s="30"/>
      <c r="I27" s="39" t="s">
        <v>165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1"/>
      <c r="AP27" s="34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</row>
    <row r="28" spans="1:123" s="16" customFormat="1" ht="15.75">
      <c r="A28" s="29" t="s">
        <v>25</v>
      </c>
      <c r="B28" s="29"/>
      <c r="C28" s="29"/>
      <c r="D28" s="29"/>
      <c r="E28" s="29"/>
      <c r="F28" s="29"/>
      <c r="G28" s="29"/>
      <c r="H28" s="29"/>
      <c r="I28" s="69" t="s">
        <v>154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29" t="s">
        <v>69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90">
        <f>BF29+BF30</f>
        <v>0</v>
      </c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>
        <f>CB29+CB30</f>
        <v>0</v>
      </c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>
        <f>CX29+CX30</f>
        <v>0</v>
      </c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</row>
    <row r="29" spans="1:123" s="16" customFormat="1" ht="15.75">
      <c r="A29" s="29"/>
      <c r="B29" s="29"/>
      <c r="C29" s="29"/>
      <c r="D29" s="29"/>
      <c r="E29" s="29"/>
      <c r="F29" s="29"/>
      <c r="G29" s="29"/>
      <c r="H29" s="29"/>
      <c r="I29" s="68" t="s">
        <v>155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29" t="s">
        <v>69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</row>
    <row r="30" spans="1:123" s="16" customFormat="1" ht="15.75">
      <c r="A30" s="29"/>
      <c r="B30" s="29"/>
      <c r="C30" s="29"/>
      <c r="D30" s="29"/>
      <c r="E30" s="29"/>
      <c r="F30" s="29"/>
      <c r="G30" s="29"/>
      <c r="H30" s="29"/>
      <c r="I30" s="68" t="s">
        <v>156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29" t="s">
        <v>69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</row>
    <row r="31" spans="1:123" s="16" customFormat="1" ht="15.75">
      <c r="A31" s="29" t="s">
        <v>166</v>
      </c>
      <c r="B31" s="29"/>
      <c r="C31" s="29"/>
      <c r="D31" s="29"/>
      <c r="E31" s="29"/>
      <c r="F31" s="29"/>
      <c r="G31" s="29"/>
      <c r="H31" s="29"/>
      <c r="I31" s="68" t="s">
        <v>158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29" t="s">
        <v>69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90">
        <f>BF32+BF33</f>
        <v>62195.070999999996</v>
      </c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>
        <f>CB32+CB33</f>
        <v>62093.604</v>
      </c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>
        <f>CX32+CX33</f>
        <v>62817.1</v>
      </c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</row>
    <row r="32" spans="1:123" s="16" customFormat="1" ht="15.75">
      <c r="A32" s="29"/>
      <c r="B32" s="29"/>
      <c r="C32" s="29"/>
      <c r="D32" s="29"/>
      <c r="E32" s="29"/>
      <c r="F32" s="29"/>
      <c r="G32" s="29"/>
      <c r="H32" s="29"/>
      <c r="I32" s="68" t="s">
        <v>155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29" t="s">
        <v>69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90">
        <v>31397.088</v>
      </c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>
        <v>30247.413</v>
      </c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>
        <v>31933.8</v>
      </c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</row>
    <row r="33" spans="1:123" s="16" customFormat="1" ht="15.75">
      <c r="A33" s="29"/>
      <c r="B33" s="29"/>
      <c r="C33" s="29"/>
      <c r="D33" s="29"/>
      <c r="E33" s="29"/>
      <c r="F33" s="29"/>
      <c r="G33" s="29"/>
      <c r="H33" s="29"/>
      <c r="I33" s="68" t="s">
        <v>156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29" t="s">
        <v>69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90">
        <v>30797.983</v>
      </c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>
        <v>31846.191</v>
      </c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>
        <v>30883.3</v>
      </c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</row>
    <row r="34" spans="1:123" s="19" customFormat="1" ht="15.75">
      <c r="A34" s="29" t="s">
        <v>167</v>
      </c>
      <c r="B34" s="29"/>
      <c r="C34" s="29"/>
      <c r="D34" s="29"/>
      <c r="E34" s="29"/>
      <c r="F34" s="29"/>
      <c r="G34" s="29"/>
      <c r="H34" s="30"/>
      <c r="I34" s="31" t="s">
        <v>160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84" t="s">
        <v>69</v>
      </c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6"/>
      <c r="BF34" s="95">
        <f>BF39+BF42</f>
        <v>11764.394</v>
      </c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>
        <f>CB39+CB42</f>
        <v>11483.813</v>
      </c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>
        <f>CX39+CX42</f>
        <v>11882.099999999999</v>
      </c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</row>
    <row r="35" spans="1:123" s="19" customFormat="1" ht="15.75">
      <c r="A35" s="29"/>
      <c r="B35" s="29"/>
      <c r="C35" s="29"/>
      <c r="D35" s="29"/>
      <c r="E35" s="29"/>
      <c r="F35" s="29"/>
      <c r="G35" s="29"/>
      <c r="H35" s="30"/>
      <c r="I35" s="36" t="s">
        <v>161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  <c r="AP35" s="106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8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</row>
    <row r="36" spans="1:123" s="19" customFormat="1" ht="15.75">
      <c r="A36" s="29"/>
      <c r="B36" s="29"/>
      <c r="C36" s="29"/>
      <c r="D36" s="29"/>
      <c r="E36" s="29"/>
      <c r="F36" s="29"/>
      <c r="G36" s="29"/>
      <c r="H36" s="30"/>
      <c r="I36" s="36" t="s">
        <v>168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  <c r="AP36" s="106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8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</row>
    <row r="37" spans="1:123" s="19" customFormat="1" ht="15.75">
      <c r="A37" s="29"/>
      <c r="B37" s="29"/>
      <c r="C37" s="29"/>
      <c r="D37" s="29"/>
      <c r="E37" s="29"/>
      <c r="F37" s="29"/>
      <c r="G37" s="29"/>
      <c r="H37" s="30"/>
      <c r="I37" s="36" t="s">
        <v>169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  <c r="AP37" s="106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8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</row>
    <row r="38" spans="1:123" s="19" customFormat="1" ht="15.75">
      <c r="A38" s="29"/>
      <c r="B38" s="29"/>
      <c r="C38" s="29"/>
      <c r="D38" s="29"/>
      <c r="E38" s="29"/>
      <c r="F38" s="29"/>
      <c r="G38" s="29"/>
      <c r="H38" s="30"/>
      <c r="I38" s="39" t="s">
        <v>330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87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9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</row>
    <row r="39" spans="1:123" s="16" customFormat="1" ht="15.75">
      <c r="A39" s="29" t="s">
        <v>170</v>
      </c>
      <c r="B39" s="29"/>
      <c r="C39" s="29"/>
      <c r="D39" s="29"/>
      <c r="E39" s="29"/>
      <c r="F39" s="29"/>
      <c r="G39" s="29"/>
      <c r="H39" s="29"/>
      <c r="I39" s="69" t="s">
        <v>154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29" t="s">
        <v>69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90">
        <f>BF40+BF41</f>
        <v>0</v>
      </c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>
        <f>CB40+CB41</f>
        <v>0</v>
      </c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>
        <f>CX40+CX41</f>
        <v>0</v>
      </c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</row>
    <row r="40" spans="1:123" s="16" customFormat="1" ht="15.75">
      <c r="A40" s="29"/>
      <c r="B40" s="29"/>
      <c r="C40" s="29"/>
      <c r="D40" s="29"/>
      <c r="E40" s="29"/>
      <c r="F40" s="29"/>
      <c r="G40" s="29"/>
      <c r="H40" s="29"/>
      <c r="I40" s="68" t="s">
        <v>155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29" t="s">
        <v>69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</row>
    <row r="41" spans="1:123" s="16" customFormat="1" ht="15.75">
      <c r="A41" s="29"/>
      <c r="B41" s="29"/>
      <c r="C41" s="29"/>
      <c r="D41" s="29"/>
      <c r="E41" s="29"/>
      <c r="F41" s="29"/>
      <c r="G41" s="29"/>
      <c r="H41" s="29"/>
      <c r="I41" s="68" t="s">
        <v>156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29" t="s">
        <v>69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</row>
    <row r="42" spans="1:123" s="16" customFormat="1" ht="15.75">
      <c r="A42" s="29" t="s">
        <v>171</v>
      </c>
      <c r="B42" s="29"/>
      <c r="C42" s="29"/>
      <c r="D42" s="29"/>
      <c r="E42" s="29"/>
      <c r="F42" s="29"/>
      <c r="G42" s="29"/>
      <c r="H42" s="29"/>
      <c r="I42" s="68" t="s">
        <v>158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29" t="s">
        <v>69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90">
        <f>BF43+BF44</f>
        <v>11764.394</v>
      </c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>
        <f>CB43+CB44</f>
        <v>11483.813</v>
      </c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>
        <f>CX43+CX44</f>
        <v>11882.099999999999</v>
      </c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</row>
    <row r="43" spans="1:123" s="16" customFormat="1" ht="15.75">
      <c r="A43" s="29"/>
      <c r="B43" s="29"/>
      <c r="C43" s="29"/>
      <c r="D43" s="29"/>
      <c r="E43" s="29"/>
      <c r="F43" s="29"/>
      <c r="G43" s="29"/>
      <c r="H43" s="29"/>
      <c r="I43" s="68" t="s">
        <v>155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29" t="s">
        <v>69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90">
        <v>6401.468</v>
      </c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>
        <v>5987.278</v>
      </c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>
        <v>6040.4</v>
      </c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</row>
    <row r="44" spans="1:123" s="16" customFormat="1" ht="15.75">
      <c r="A44" s="29"/>
      <c r="B44" s="29"/>
      <c r="C44" s="29"/>
      <c r="D44" s="29"/>
      <c r="E44" s="29"/>
      <c r="F44" s="29"/>
      <c r="G44" s="29"/>
      <c r="H44" s="29"/>
      <c r="I44" s="67" t="s">
        <v>156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29" t="s">
        <v>69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90">
        <v>5362.926</v>
      </c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>
        <v>5496.535</v>
      </c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>
        <v>5841.7</v>
      </c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</row>
    <row r="45" spans="1:123" s="16" customFormat="1" ht="15.75">
      <c r="A45" s="29" t="s">
        <v>172</v>
      </c>
      <c r="B45" s="29"/>
      <c r="C45" s="29"/>
      <c r="D45" s="29"/>
      <c r="E45" s="29"/>
      <c r="F45" s="29"/>
      <c r="G45" s="29"/>
      <c r="H45" s="30"/>
      <c r="I45" s="31" t="s">
        <v>160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  <c r="AP45" s="34" t="s">
        <v>69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90">
        <f>BF50+BF53</f>
        <v>0</v>
      </c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>
        <f>CB50+CB53</f>
        <v>0</v>
      </c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>
        <f>CX50+CX53</f>
        <v>0</v>
      </c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</row>
    <row r="46" spans="1:123" s="16" customFormat="1" ht="15.75">
      <c r="A46" s="29"/>
      <c r="B46" s="29"/>
      <c r="C46" s="29"/>
      <c r="D46" s="29"/>
      <c r="E46" s="29"/>
      <c r="F46" s="29"/>
      <c r="G46" s="29"/>
      <c r="H46" s="30"/>
      <c r="I46" s="36" t="s">
        <v>161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  <c r="AP46" s="34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</row>
    <row r="47" spans="1:123" s="16" customFormat="1" ht="15.75">
      <c r="A47" s="29"/>
      <c r="B47" s="29"/>
      <c r="C47" s="29"/>
      <c r="D47" s="29"/>
      <c r="E47" s="29"/>
      <c r="F47" s="29"/>
      <c r="G47" s="29"/>
      <c r="H47" s="30"/>
      <c r="I47" s="36" t="s">
        <v>168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  <c r="AP47" s="34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</row>
    <row r="48" spans="1:123" s="16" customFormat="1" ht="15.75">
      <c r="A48" s="29"/>
      <c r="B48" s="29"/>
      <c r="C48" s="29"/>
      <c r="D48" s="29"/>
      <c r="E48" s="29"/>
      <c r="F48" s="29"/>
      <c r="G48" s="29"/>
      <c r="H48" s="30"/>
      <c r="I48" s="36" t="s">
        <v>173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8"/>
      <c r="AP48" s="34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</row>
    <row r="49" spans="1:123" s="16" customFormat="1" ht="15.75">
      <c r="A49" s="29"/>
      <c r="B49" s="29"/>
      <c r="C49" s="29"/>
      <c r="D49" s="29"/>
      <c r="E49" s="29"/>
      <c r="F49" s="29"/>
      <c r="G49" s="29"/>
      <c r="H49" s="30"/>
      <c r="I49" s="39" t="s">
        <v>174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34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</row>
    <row r="50" spans="1:123" s="16" customFormat="1" ht="15.75">
      <c r="A50" s="29" t="s">
        <v>175</v>
      </c>
      <c r="B50" s="29"/>
      <c r="C50" s="29"/>
      <c r="D50" s="29"/>
      <c r="E50" s="29"/>
      <c r="F50" s="29"/>
      <c r="G50" s="29"/>
      <c r="H50" s="29"/>
      <c r="I50" s="69" t="s">
        <v>154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29" t="s">
        <v>69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90">
        <f>BF51+BF52</f>
        <v>0</v>
      </c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>
        <f>CB51+CB52</f>
        <v>0</v>
      </c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>
        <f>CX51+CX52</f>
        <v>0</v>
      </c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</row>
    <row r="51" spans="1:123" s="16" customFormat="1" ht="15.75">
      <c r="A51" s="29"/>
      <c r="B51" s="29"/>
      <c r="C51" s="29"/>
      <c r="D51" s="29"/>
      <c r="E51" s="29"/>
      <c r="F51" s="29"/>
      <c r="G51" s="29"/>
      <c r="H51" s="29"/>
      <c r="I51" s="68" t="s">
        <v>155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29" t="s">
        <v>69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90">
        <v>0</v>
      </c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>
        <v>0</v>
      </c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>
        <v>0</v>
      </c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</row>
    <row r="52" spans="1:123" s="16" customFormat="1" ht="15.75">
      <c r="A52" s="29"/>
      <c r="B52" s="29"/>
      <c r="C52" s="29"/>
      <c r="D52" s="29"/>
      <c r="E52" s="29"/>
      <c r="F52" s="29"/>
      <c r="G52" s="29"/>
      <c r="H52" s="29"/>
      <c r="I52" s="68" t="s">
        <v>156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29" t="s">
        <v>69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90">
        <v>0</v>
      </c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>
        <v>0</v>
      </c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>
        <v>0</v>
      </c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</row>
    <row r="53" spans="1:123" s="16" customFormat="1" ht="15.75">
      <c r="A53" s="29" t="s">
        <v>176</v>
      </c>
      <c r="B53" s="29"/>
      <c r="C53" s="29"/>
      <c r="D53" s="29"/>
      <c r="E53" s="29"/>
      <c r="F53" s="29"/>
      <c r="G53" s="29"/>
      <c r="H53" s="29"/>
      <c r="I53" s="68" t="s">
        <v>158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29" t="s">
        <v>69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90">
        <f>BF54+BF55</f>
        <v>0</v>
      </c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>
        <f>CB54+CB55</f>
        <v>0</v>
      </c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>
        <f>CX54+CX55</f>
        <v>0</v>
      </c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</row>
    <row r="54" spans="1:123" s="16" customFormat="1" ht="15.75">
      <c r="A54" s="29"/>
      <c r="B54" s="29"/>
      <c r="C54" s="29"/>
      <c r="D54" s="29"/>
      <c r="E54" s="29"/>
      <c r="F54" s="29"/>
      <c r="G54" s="29"/>
      <c r="H54" s="29"/>
      <c r="I54" s="68" t="s">
        <v>155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29" t="s">
        <v>69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90">
        <v>0</v>
      </c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>
        <v>0</v>
      </c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>
        <v>0</v>
      </c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</row>
    <row r="55" spans="1:123" s="16" customFormat="1" ht="15.75">
      <c r="A55" s="29"/>
      <c r="B55" s="29"/>
      <c r="C55" s="29"/>
      <c r="D55" s="29"/>
      <c r="E55" s="29"/>
      <c r="F55" s="29"/>
      <c r="G55" s="29"/>
      <c r="H55" s="29"/>
      <c r="I55" s="67" t="s">
        <v>156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29" t="s">
        <v>69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90">
        <v>0</v>
      </c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>
        <v>0</v>
      </c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>
        <v>0</v>
      </c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</row>
    <row r="56" spans="1:123" s="16" customFormat="1" ht="15.75">
      <c r="A56" s="29" t="s">
        <v>177</v>
      </c>
      <c r="B56" s="29"/>
      <c r="C56" s="29"/>
      <c r="D56" s="29"/>
      <c r="E56" s="29"/>
      <c r="F56" s="29"/>
      <c r="G56" s="29"/>
      <c r="H56" s="30"/>
      <c r="I56" s="31" t="s">
        <v>160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  <c r="AP56" s="34" t="s">
        <v>69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90">
        <f>BF62+BF65</f>
        <v>0</v>
      </c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>
        <f>CB62+CB65</f>
        <v>0</v>
      </c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>
        <f>CX62+CX65</f>
        <v>0</v>
      </c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</row>
    <row r="57" spans="1:123" s="16" customFormat="1" ht="15.75">
      <c r="A57" s="29"/>
      <c r="B57" s="29"/>
      <c r="C57" s="29"/>
      <c r="D57" s="29"/>
      <c r="E57" s="29"/>
      <c r="F57" s="29"/>
      <c r="G57" s="29"/>
      <c r="H57" s="30"/>
      <c r="I57" s="36" t="s">
        <v>161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8"/>
      <c r="AP57" s="34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</row>
    <row r="58" spans="1:123" s="16" customFormat="1" ht="15.75">
      <c r="A58" s="29"/>
      <c r="B58" s="29"/>
      <c r="C58" s="29"/>
      <c r="D58" s="29"/>
      <c r="E58" s="29"/>
      <c r="F58" s="29"/>
      <c r="G58" s="29"/>
      <c r="H58" s="30"/>
      <c r="I58" s="36" t="s">
        <v>168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  <c r="AP58" s="34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</row>
    <row r="59" spans="1:123" s="16" customFormat="1" ht="15.75">
      <c r="A59" s="29"/>
      <c r="B59" s="29"/>
      <c r="C59" s="29"/>
      <c r="D59" s="29"/>
      <c r="E59" s="29"/>
      <c r="F59" s="29"/>
      <c r="G59" s="29"/>
      <c r="H59" s="30"/>
      <c r="I59" s="36" t="s">
        <v>163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  <c r="AP59" s="34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</row>
    <row r="60" spans="1:123" s="16" customFormat="1" ht="15.75">
      <c r="A60" s="29"/>
      <c r="B60" s="29"/>
      <c r="C60" s="29"/>
      <c r="D60" s="29"/>
      <c r="E60" s="29"/>
      <c r="F60" s="29"/>
      <c r="G60" s="29"/>
      <c r="H60" s="30"/>
      <c r="I60" s="36" t="s">
        <v>178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34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</row>
    <row r="61" spans="1:123" s="16" customFormat="1" ht="15.75">
      <c r="A61" s="29"/>
      <c r="B61" s="29"/>
      <c r="C61" s="29"/>
      <c r="D61" s="29"/>
      <c r="E61" s="29"/>
      <c r="F61" s="29"/>
      <c r="G61" s="29"/>
      <c r="H61" s="30"/>
      <c r="I61" s="39" t="s">
        <v>165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1"/>
      <c r="AP61" s="34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</row>
    <row r="62" spans="1:123" s="16" customFormat="1" ht="15.75">
      <c r="A62" s="29" t="s">
        <v>179</v>
      </c>
      <c r="B62" s="29"/>
      <c r="C62" s="29"/>
      <c r="D62" s="29"/>
      <c r="E62" s="29"/>
      <c r="F62" s="29"/>
      <c r="G62" s="29"/>
      <c r="H62" s="29"/>
      <c r="I62" s="69" t="s">
        <v>154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29" t="s">
        <v>69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90">
        <f>BF63+BF64</f>
        <v>0</v>
      </c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>
        <f>CB63+CB64</f>
        <v>0</v>
      </c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>
        <f>CX63+CX64</f>
        <v>0</v>
      </c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</row>
    <row r="63" spans="1:123" s="16" customFormat="1" ht="15.75">
      <c r="A63" s="29"/>
      <c r="B63" s="29"/>
      <c r="C63" s="29"/>
      <c r="D63" s="29"/>
      <c r="E63" s="29"/>
      <c r="F63" s="29"/>
      <c r="G63" s="29"/>
      <c r="H63" s="29"/>
      <c r="I63" s="68" t="s">
        <v>155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29" t="s">
        <v>69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90">
        <v>0</v>
      </c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>
        <v>0</v>
      </c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>
        <v>0</v>
      </c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</row>
    <row r="64" spans="1:123" s="16" customFormat="1" ht="15.75">
      <c r="A64" s="29"/>
      <c r="B64" s="29"/>
      <c r="C64" s="29"/>
      <c r="D64" s="29"/>
      <c r="E64" s="29"/>
      <c r="F64" s="29"/>
      <c r="G64" s="29"/>
      <c r="H64" s="29"/>
      <c r="I64" s="68" t="s">
        <v>156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29" t="s">
        <v>69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90">
        <v>0</v>
      </c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>
        <v>0</v>
      </c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>
        <v>0</v>
      </c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</row>
    <row r="65" spans="1:123" s="16" customFormat="1" ht="15.75">
      <c r="A65" s="29" t="s">
        <v>180</v>
      </c>
      <c r="B65" s="29"/>
      <c r="C65" s="29"/>
      <c r="D65" s="29"/>
      <c r="E65" s="29"/>
      <c r="F65" s="29"/>
      <c r="G65" s="29"/>
      <c r="H65" s="29"/>
      <c r="I65" s="68" t="s">
        <v>158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29" t="s">
        <v>69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90">
        <f>BF66+BF67</f>
        <v>0</v>
      </c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>
        <f>CB66+CB67</f>
        <v>0</v>
      </c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>
        <f>CX66+CX67</f>
        <v>0</v>
      </c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</row>
    <row r="66" spans="1:123" s="16" customFormat="1" ht="15.75">
      <c r="A66" s="29"/>
      <c r="B66" s="29"/>
      <c r="C66" s="29"/>
      <c r="D66" s="29"/>
      <c r="E66" s="29"/>
      <c r="F66" s="29"/>
      <c r="G66" s="29"/>
      <c r="H66" s="29"/>
      <c r="I66" s="68" t="s">
        <v>155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29" t="s">
        <v>69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90">
        <v>0</v>
      </c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>
        <v>0</v>
      </c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>
        <v>0</v>
      </c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</row>
    <row r="67" spans="1:123" s="16" customFormat="1" ht="15.75">
      <c r="A67" s="29"/>
      <c r="B67" s="29"/>
      <c r="C67" s="29"/>
      <c r="D67" s="29"/>
      <c r="E67" s="29"/>
      <c r="F67" s="29"/>
      <c r="G67" s="29"/>
      <c r="H67" s="29"/>
      <c r="I67" s="67" t="s">
        <v>156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29" t="s">
        <v>69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90">
        <v>0</v>
      </c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>
        <v>0</v>
      </c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>
        <v>0</v>
      </c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</row>
    <row r="68" spans="1:123" s="16" customFormat="1" ht="15.75">
      <c r="A68" s="29" t="s">
        <v>181</v>
      </c>
      <c r="B68" s="29"/>
      <c r="C68" s="29"/>
      <c r="D68" s="29"/>
      <c r="E68" s="29"/>
      <c r="F68" s="29"/>
      <c r="G68" s="29"/>
      <c r="H68" s="30"/>
      <c r="I68" s="31" t="s">
        <v>182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  <c r="AP68" s="34" t="s">
        <v>69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90">
        <f>BF70+BF73</f>
        <v>0</v>
      </c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>
        <f>CB70+CB73</f>
        <v>0</v>
      </c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>
        <f>CX70+CX73</f>
        <v>0</v>
      </c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</row>
    <row r="69" spans="1:123" s="16" customFormat="1" ht="15.75">
      <c r="A69" s="29"/>
      <c r="B69" s="29"/>
      <c r="C69" s="29"/>
      <c r="D69" s="29"/>
      <c r="E69" s="29"/>
      <c r="F69" s="29"/>
      <c r="G69" s="29"/>
      <c r="H69" s="30"/>
      <c r="I69" s="39" t="s">
        <v>183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1"/>
      <c r="AP69" s="34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</row>
    <row r="70" spans="1:123" s="16" customFormat="1" ht="15.75">
      <c r="A70" s="29" t="s">
        <v>184</v>
      </c>
      <c r="B70" s="29"/>
      <c r="C70" s="29"/>
      <c r="D70" s="29"/>
      <c r="E70" s="29"/>
      <c r="F70" s="29"/>
      <c r="G70" s="29"/>
      <c r="H70" s="29"/>
      <c r="I70" s="69" t="s">
        <v>154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29" t="s">
        <v>69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90">
        <f>BF71+BF72</f>
        <v>0</v>
      </c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>
        <f>CB71+CB72</f>
        <v>0</v>
      </c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>
        <f>CX71+CX72</f>
        <v>0</v>
      </c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</row>
    <row r="71" spans="1:123" s="16" customFormat="1" ht="15.75">
      <c r="A71" s="29"/>
      <c r="B71" s="29"/>
      <c r="C71" s="29"/>
      <c r="D71" s="29"/>
      <c r="E71" s="29"/>
      <c r="F71" s="29"/>
      <c r="G71" s="29"/>
      <c r="H71" s="29"/>
      <c r="I71" s="68" t="s">
        <v>155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29" t="s">
        <v>69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90">
        <v>0</v>
      </c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>
        <v>0</v>
      </c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>
        <v>0</v>
      </c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</row>
    <row r="72" spans="1:123" s="16" customFormat="1" ht="15.75">
      <c r="A72" s="29"/>
      <c r="B72" s="29"/>
      <c r="C72" s="29"/>
      <c r="D72" s="29"/>
      <c r="E72" s="29"/>
      <c r="F72" s="29"/>
      <c r="G72" s="29"/>
      <c r="H72" s="29"/>
      <c r="I72" s="68" t="s">
        <v>156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29" t="s">
        <v>69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90">
        <v>0</v>
      </c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>
        <v>0</v>
      </c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>
        <v>0</v>
      </c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</row>
    <row r="73" spans="1:123" s="16" customFormat="1" ht="15.75">
      <c r="A73" s="29" t="s">
        <v>185</v>
      </c>
      <c r="B73" s="29"/>
      <c r="C73" s="29"/>
      <c r="D73" s="29"/>
      <c r="E73" s="29"/>
      <c r="F73" s="29"/>
      <c r="G73" s="29"/>
      <c r="H73" s="29"/>
      <c r="I73" s="68" t="s">
        <v>158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29" t="s">
        <v>69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90">
        <f>BF74+BF75</f>
        <v>0</v>
      </c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>
        <f>CB74+CB75</f>
        <v>0</v>
      </c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>
        <f>CX74+CX75</f>
        <v>0</v>
      </c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</row>
    <row r="74" spans="1:123" s="16" customFormat="1" ht="15.75">
      <c r="A74" s="29"/>
      <c r="B74" s="29"/>
      <c r="C74" s="29"/>
      <c r="D74" s="29"/>
      <c r="E74" s="29"/>
      <c r="F74" s="29"/>
      <c r="G74" s="29"/>
      <c r="H74" s="29"/>
      <c r="I74" s="68" t="s">
        <v>155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29" t="s">
        <v>69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90">
        <v>0</v>
      </c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>
        <v>0</v>
      </c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>
        <v>0</v>
      </c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</row>
    <row r="75" spans="1:123" s="16" customFormat="1" ht="15.75">
      <c r="A75" s="29"/>
      <c r="B75" s="29"/>
      <c r="C75" s="29"/>
      <c r="D75" s="29"/>
      <c r="E75" s="29"/>
      <c r="F75" s="29"/>
      <c r="G75" s="29"/>
      <c r="H75" s="29"/>
      <c r="I75" s="67" t="s">
        <v>156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29" t="s">
        <v>69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90">
        <v>0</v>
      </c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>
        <v>0</v>
      </c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>
        <v>0</v>
      </c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</row>
    <row r="76" spans="1:123" s="19" customFormat="1" ht="15.75">
      <c r="A76" s="93" t="s">
        <v>186</v>
      </c>
      <c r="B76" s="93"/>
      <c r="C76" s="93"/>
      <c r="D76" s="93"/>
      <c r="E76" s="93"/>
      <c r="F76" s="93"/>
      <c r="G76" s="93"/>
      <c r="H76" s="103"/>
      <c r="I76" s="97" t="s">
        <v>187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9"/>
      <c r="AP76" s="104" t="s">
        <v>69</v>
      </c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5">
        <f>BF78+BF81</f>
        <v>7839.048000000001</v>
      </c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>
        <f>CB78+CB81</f>
        <v>7821.182999999999</v>
      </c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>
        <f>CX78+CX81</f>
        <v>7917.4</v>
      </c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</row>
    <row r="77" spans="1:123" s="19" customFormat="1" ht="15.75">
      <c r="A77" s="93"/>
      <c r="B77" s="93"/>
      <c r="C77" s="93"/>
      <c r="D77" s="93"/>
      <c r="E77" s="93"/>
      <c r="F77" s="93"/>
      <c r="G77" s="93"/>
      <c r="H77" s="103"/>
      <c r="I77" s="100" t="s">
        <v>188</v>
      </c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4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</row>
    <row r="78" spans="1:123" s="16" customFormat="1" ht="15.75">
      <c r="A78" s="29" t="s">
        <v>189</v>
      </c>
      <c r="B78" s="29"/>
      <c r="C78" s="29"/>
      <c r="D78" s="29"/>
      <c r="E78" s="29"/>
      <c r="F78" s="29"/>
      <c r="G78" s="29"/>
      <c r="H78" s="29"/>
      <c r="I78" s="69" t="s">
        <v>154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29" t="s">
        <v>69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90">
        <f>BF79+BF80</f>
        <v>0</v>
      </c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>
        <f>CB79+CB80</f>
        <v>0</v>
      </c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>
        <f>CX79+CX80</f>
        <v>0</v>
      </c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</row>
    <row r="79" spans="1:123" s="16" customFormat="1" ht="15.75">
      <c r="A79" s="29"/>
      <c r="B79" s="29"/>
      <c r="C79" s="29"/>
      <c r="D79" s="29"/>
      <c r="E79" s="29"/>
      <c r="F79" s="29"/>
      <c r="G79" s="29"/>
      <c r="H79" s="29"/>
      <c r="I79" s="68" t="s">
        <v>155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29" t="s">
        <v>69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90">
        <v>0</v>
      </c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>
        <v>0</v>
      </c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>
        <v>0</v>
      </c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</row>
    <row r="80" spans="1:123" s="16" customFormat="1" ht="15.75">
      <c r="A80" s="29"/>
      <c r="B80" s="29"/>
      <c r="C80" s="29"/>
      <c r="D80" s="29"/>
      <c r="E80" s="29"/>
      <c r="F80" s="29"/>
      <c r="G80" s="29"/>
      <c r="H80" s="29"/>
      <c r="I80" s="68" t="s">
        <v>156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29" t="s">
        <v>69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90">
        <v>0</v>
      </c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>
        <v>0</v>
      </c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>
        <v>0</v>
      </c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</row>
    <row r="81" spans="1:123" s="16" customFormat="1" ht="15.75">
      <c r="A81" s="29" t="s">
        <v>190</v>
      </c>
      <c r="B81" s="29"/>
      <c r="C81" s="29"/>
      <c r="D81" s="29"/>
      <c r="E81" s="29"/>
      <c r="F81" s="29"/>
      <c r="G81" s="29"/>
      <c r="H81" s="29"/>
      <c r="I81" s="68" t="s">
        <v>158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29" t="s">
        <v>69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90">
        <f>BF82+BF83</f>
        <v>7839.048000000001</v>
      </c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>
        <f>CB82+CB83</f>
        <v>7821.182999999999</v>
      </c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>
        <f>CX82+CX83</f>
        <v>7917.4</v>
      </c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</row>
    <row r="82" spans="1:123" s="16" customFormat="1" ht="15.75">
      <c r="A82" s="29"/>
      <c r="B82" s="29"/>
      <c r="C82" s="29"/>
      <c r="D82" s="29"/>
      <c r="E82" s="29"/>
      <c r="F82" s="29"/>
      <c r="G82" s="29"/>
      <c r="H82" s="29"/>
      <c r="I82" s="68" t="s">
        <v>155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29" t="s">
        <v>69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90">
        <f>3416.099+368.578</f>
        <v>3784.677</v>
      </c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>
        <f>3197.292+382.117</f>
        <v>3579.409</v>
      </c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>
        <v>4024.9</v>
      </c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</row>
    <row r="83" spans="1:123" s="16" customFormat="1" ht="15.75">
      <c r="A83" s="29"/>
      <c r="B83" s="29"/>
      <c r="C83" s="29"/>
      <c r="D83" s="29"/>
      <c r="E83" s="29"/>
      <c r="F83" s="29"/>
      <c r="G83" s="29"/>
      <c r="H83" s="29"/>
      <c r="I83" s="67" t="s">
        <v>156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29" t="s">
        <v>69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90">
        <f>3432.654+621.717</f>
        <v>4054.371</v>
      </c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>
        <f>3601.499+640.275</f>
        <v>4241.773999999999</v>
      </c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>
        <v>3892.5</v>
      </c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</row>
    <row r="84" spans="1:123" s="16" customFormat="1" ht="15.75">
      <c r="A84" s="29" t="s">
        <v>46</v>
      </c>
      <c r="B84" s="29"/>
      <c r="C84" s="29"/>
      <c r="D84" s="29"/>
      <c r="E84" s="29"/>
      <c r="F84" s="29"/>
      <c r="G84" s="29"/>
      <c r="H84" s="30"/>
      <c r="I84" s="31" t="s">
        <v>327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  <c r="AP84" s="34" t="s">
        <v>69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95">
        <f>BF89+BF92+BF95+BF98</f>
        <v>162975.552</v>
      </c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>
        <f>CB89+CB92+CB95+CB98</f>
        <v>164041.79599999997</v>
      </c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>
        <f>CX89+CX92+CX95+CX98</f>
        <v>155721</v>
      </c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</row>
    <row r="85" spans="1:123" s="16" customFormat="1" ht="15.75">
      <c r="A85" s="29"/>
      <c r="B85" s="29"/>
      <c r="C85" s="29"/>
      <c r="D85" s="29"/>
      <c r="E85" s="29"/>
      <c r="F85" s="29"/>
      <c r="G85" s="29"/>
      <c r="H85" s="30"/>
      <c r="I85" s="36" t="s">
        <v>191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8"/>
      <c r="AP85" s="34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</row>
    <row r="86" spans="1:123" s="16" customFormat="1" ht="15.75">
      <c r="A86" s="29"/>
      <c r="B86" s="29"/>
      <c r="C86" s="29"/>
      <c r="D86" s="29"/>
      <c r="E86" s="29"/>
      <c r="F86" s="29"/>
      <c r="G86" s="29"/>
      <c r="H86" s="30"/>
      <c r="I86" s="36" t="s">
        <v>151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8"/>
      <c r="AP86" s="34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</row>
    <row r="87" spans="1:123" s="16" customFormat="1" ht="15.75">
      <c r="A87" s="29"/>
      <c r="B87" s="29"/>
      <c r="C87" s="29"/>
      <c r="D87" s="29"/>
      <c r="E87" s="29"/>
      <c r="F87" s="29"/>
      <c r="G87" s="29"/>
      <c r="H87" s="30"/>
      <c r="I87" s="36" t="s">
        <v>192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8"/>
      <c r="AP87" s="34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</row>
    <row r="88" spans="1:123" s="16" customFormat="1" ht="15.75">
      <c r="A88" s="29"/>
      <c r="B88" s="29"/>
      <c r="C88" s="29"/>
      <c r="D88" s="29"/>
      <c r="E88" s="29"/>
      <c r="F88" s="29"/>
      <c r="G88" s="29"/>
      <c r="H88" s="30"/>
      <c r="I88" s="39" t="s">
        <v>193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4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</row>
    <row r="89" spans="1:123" s="19" customFormat="1" ht="15.75">
      <c r="A89" s="93"/>
      <c r="B89" s="93"/>
      <c r="C89" s="93"/>
      <c r="D89" s="93"/>
      <c r="E89" s="93"/>
      <c r="F89" s="93"/>
      <c r="G89" s="93"/>
      <c r="H89" s="93"/>
      <c r="I89" s="96" t="s">
        <v>194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3" t="s">
        <v>69</v>
      </c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5">
        <f>BF90+BF91</f>
        <v>85860.95199999999</v>
      </c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>
        <f>CB90+CB91</f>
        <v>86705.919</v>
      </c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>
        <f>CX90+CX91</f>
        <v>78978</v>
      </c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</row>
    <row r="90" spans="1:123" s="16" customFormat="1" ht="15.75">
      <c r="A90" s="29"/>
      <c r="B90" s="29"/>
      <c r="C90" s="29"/>
      <c r="D90" s="29"/>
      <c r="E90" s="29"/>
      <c r="F90" s="29"/>
      <c r="G90" s="29"/>
      <c r="H90" s="29"/>
      <c r="I90" s="68" t="s">
        <v>155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29" t="s">
        <v>69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90">
        <v>43352.356</v>
      </c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>
        <v>44048.75</v>
      </c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>
        <v>39785</v>
      </c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</row>
    <row r="91" spans="1:123" s="16" customFormat="1" ht="15.75">
      <c r="A91" s="29"/>
      <c r="B91" s="29"/>
      <c r="C91" s="29"/>
      <c r="D91" s="29"/>
      <c r="E91" s="29"/>
      <c r="F91" s="29"/>
      <c r="G91" s="29"/>
      <c r="H91" s="29"/>
      <c r="I91" s="68" t="s">
        <v>156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29" t="s">
        <v>69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90">
        <v>42508.596</v>
      </c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>
        <v>42657.169</v>
      </c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>
        <v>39193</v>
      </c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</row>
    <row r="92" spans="1:123" s="19" customFormat="1" ht="15.75">
      <c r="A92" s="93"/>
      <c r="B92" s="93"/>
      <c r="C92" s="93"/>
      <c r="D92" s="93"/>
      <c r="E92" s="93"/>
      <c r="F92" s="93"/>
      <c r="G92" s="93"/>
      <c r="H92" s="93"/>
      <c r="I92" s="94" t="s">
        <v>195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3" t="s">
        <v>69</v>
      </c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5">
        <f>BF93+BF94</f>
        <v>39329.94</v>
      </c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>
        <f>CB93+CB94</f>
        <v>38304.316999999995</v>
      </c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>
        <f>CX93+CX94</f>
        <v>37856</v>
      </c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</row>
    <row r="93" spans="1:123" s="16" customFormat="1" ht="15.75">
      <c r="A93" s="29"/>
      <c r="B93" s="29"/>
      <c r="C93" s="29"/>
      <c r="D93" s="29"/>
      <c r="E93" s="29"/>
      <c r="F93" s="29"/>
      <c r="G93" s="29"/>
      <c r="H93" s="29"/>
      <c r="I93" s="68" t="s">
        <v>155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29" t="s">
        <v>69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90">
        <v>20738.647</v>
      </c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>
        <v>19642.943</v>
      </c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>
        <v>19136</v>
      </c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</row>
    <row r="94" spans="1:123" s="16" customFormat="1" ht="15.75">
      <c r="A94" s="29"/>
      <c r="B94" s="29"/>
      <c r="C94" s="29"/>
      <c r="D94" s="29"/>
      <c r="E94" s="29"/>
      <c r="F94" s="29"/>
      <c r="G94" s="29"/>
      <c r="H94" s="29"/>
      <c r="I94" s="68" t="s">
        <v>156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29" t="s">
        <v>69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90">
        <v>18591.293</v>
      </c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>
        <v>18661.374</v>
      </c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>
        <v>18720</v>
      </c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</row>
    <row r="95" spans="1:123" s="19" customFormat="1" ht="15.75">
      <c r="A95" s="93"/>
      <c r="B95" s="93"/>
      <c r="C95" s="93"/>
      <c r="D95" s="93"/>
      <c r="E95" s="93"/>
      <c r="F95" s="93"/>
      <c r="G95" s="93"/>
      <c r="H95" s="93"/>
      <c r="I95" s="94" t="s">
        <v>196</v>
      </c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3" t="s">
        <v>69</v>
      </c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5">
        <f>BF96+BF97</f>
        <v>37784.66</v>
      </c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>
        <f>CB96+CB97</f>
        <v>39031.56</v>
      </c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>
        <f>CX96+CX97</f>
        <v>38887</v>
      </c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</row>
    <row r="96" spans="1:123" s="16" customFormat="1" ht="15.75">
      <c r="A96" s="29"/>
      <c r="B96" s="29"/>
      <c r="C96" s="29"/>
      <c r="D96" s="29"/>
      <c r="E96" s="29"/>
      <c r="F96" s="29"/>
      <c r="G96" s="29"/>
      <c r="H96" s="29"/>
      <c r="I96" s="68" t="s">
        <v>155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29" t="s">
        <v>69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90">
        <v>18182.045</v>
      </c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>
        <v>19320.663</v>
      </c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>
        <v>19676</v>
      </c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</row>
    <row r="97" spans="1:123" s="16" customFormat="1" ht="15.75">
      <c r="A97" s="29"/>
      <c r="B97" s="29"/>
      <c r="C97" s="29"/>
      <c r="D97" s="29"/>
      <c r="E97" s="29"/>
      <c r="F97" s="29"/>
      <c r="G97" s="29"/>
      <c r="H97" s="29"/>
      <c r="I97" s="68" t="s">
        <v>156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29" t="s">
        <v>69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90">
        <v>19602.615</v>
      </c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>
        <v>19710.897</v>
      </c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>
        <v>19211</v>
      </c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</row>
    <row r="98" spans="1:123" s="19" customFormat="1" ht="15.75">
      <c r="A98" s="93"/>
      <c r="B98" s="93"/>
      <c r="C98" s="93"/>
      <c r="D98" s="93"/>
      <c r="E98" s="93"/>
      <c r="F98" s="93"/>
      <c r="G98" s="93"/>
      <c r="H98" s="93"/>
      <c r="I98" s="94" t="s">
        <v>197</v>
      </c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3" t="s">
        <v>69</v>
      </c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5">
        <f>BF99+BF100</f>
        <v>0</v>
      </c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>
        <f>CB99+CB100</f>
        <v>0</v>
      </c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>
        <f>CX99+CX100</f>
        <v>0</v>
      </c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</row>
    <row r="99" spans="1:123" s="16" customFormat="1" ht="15.75">
      <c r="A99" s="29"/>
      <c r="B99" s="29"/>
      <c r="C99" s="29"/>
      <c r="D99" s="29"/>
      <c r="E99" s="29"/>
      <c r="F99" s="29"/>
      <c r="G99" s="29"/>
      <c r="H99" s="29"/>
      <c r="I99" s="68" t="s">
        <v>155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29" t="s">
        <v>69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90">
        <v>0</v>
      </c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>
        <v>0</v>
      </c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>
        <v>0</v>
      </c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</row>
    <row r="100" spans="1:123" s="16" customFormat="1" ht="15.75">
      <c r="A100" s="29"/>
      <c r="B100" s="29"/>
      <c r="C100" s="29"/>
      <c r="D100" s="29"/>
      <c r="E100" s="29"/>
      <c r="F100" s="29"/>
      <c r="G100" s="29"/>
      <c r="H100" s="29"/>
      <c r="I100" s="67" t="s">
        <v>156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29" t="s">
        <v>69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90">
        <v>0</v>
      </c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>
        <v>0</v>
      </c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>
        <v>0</v>
      </c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</row>
    <row r="101" spans="1:123" s="16" customFormat="1" ht="15.75">
      <c r="A101" s="29" t="s">
        <v>47</v>
      </c>
      <c r="B101" s="29"/>
      <c r="C101" s="29"/>
      <c r="D101" s="29"/>
      <c r="E101" s="29"/>
      <c r="F101" s="29"/>
      <c r="G101" s="29"/>
      <c r="H101" s="30"/>
      <c r="I101" s="31" t="s">
        <v>198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3"/>
      <c r="AP101" s="34" t="s">
        <v>69</v>
      </c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90">
        <f>BF105+BF106</f>
        <v>0</v>
      </c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>
        <f>CB105+CB106</f>
        <v>0</v>
      </c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>
        <f>CX105+CX106</f>
        <v>0</v>
      </c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</row>
    <row r="102" spans="1:123" s="16" customFormat="1" ht="15.75">
      <c r="A102" s="29"/>
      <c r="B102" s="29"/>
      <c r="C102" s="29"/>
      <c r="D102" s="29"/>
      <c r="E102" s="29"/>
      <c r="F102" s="29"/>
      <c r="G102" s="29"/>
      <c r="H102" s="30"/>
      <c r="I102" s="36" t="s">
        <v>199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8"/>
      <c r="AP102" s="34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</row>
    <row r="103" spans="1:123" s="16" customFormat="1" ht="15.75">
      <c r="A103" s="29"/>
      <c r="B103" s="29"/>
      <c r="C103" s="29"/>
      <c r="D103" s="29"/>
      <c r="E103" s="29"/>
      <c r="F103" s="29"/>
      <c r="G103" s="29"/>
      <c r="H103" s="30"/>
      <c r="I103" s="36" t="s">
        <v>200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8"/>
      <c r="AP103" s="34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</row>
    <row r="104" spans="1:123" s="16" customFormat="1" ht="15.75">
      <c r="A104" s="29"/>
      <c r="B104" s="29"/>
      <c r="C104" s="29"/>
      <c r="D104" s="29"/>
      <c r="E104" s="29"/>
      <c r="F104" s="29"/>
      <c r="G104" s="29"/>
      <c r="H104" s="30"/>
      <c r="I104" s="39" t="s">
        <v>201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1"/>
      <c r="AP104" s="34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</row>
    <row r="105" spans="1:123" s="16" customFormat="1" ht="15.75">
      <c r="A105" s="29"/>
      <c r="B105" s="29"/>
      <c r="C105" s="29"/>
      <c r="D105" s="29"/>
      <c r="E105" s="29"/>
      <c r="F105" s="29"/>
      <c r="G105" s="29"/>
      <c r="H105" s="29"/>
      <c r="I105" s="69" t="s">
        <v>202</v>
      </c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29" t="s">
        <v>69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90">
        <v>0</v>
      </c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>
        <v>0</v>
      </c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>
        <v>0</v>
      </c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</row>
    <row r="106" spans="1:123" s="16" customFormat="1" ht="15.75">
      <c r="A106" s="29"/>
      <c r="B106" s="29"/>
      <c r="C106" s="29"/>
      <c r="D106" s="29"/>
      <c r="E106" s="29"/>
      <c r="F106" s="29"/>
      <c r="G106" s="29"/>
      <c r="H106" s="29"/>
      <c r="I106" s="67" t="s">
        <v>203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29" t="s">
        <v>69</v>
      </c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90">
        <v>0</v>
      </c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>
        <v>0</v>
      </c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>
        <v>0</v>
      </c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</row>
    <row r="107" spans="1:123" s="16" customFormat="1" ht="15.75">
      <c r="A107" s="29" t="s">
        <v>50</v>
      </c>
      <c r="B107" s="29"/>
      <c r="C107" s="29"/>
      <c r="D107" s="29"/>
      <c r="E107" s="29"/>
      <c r="F107" s="29"/>
      <c r="G107" s="29"/>
      <c r="H107" s="30"/>
      <c r="I107" s="31" t="s">
        <v>204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3"/>
      <c r="AP107" s="34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90">
        <f>BF110+BF112</f>
        <v>45.792</v>
      </c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>
        <f>CB110+CB112</f>
        <v>46.67546000000001</v>
      </c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>
        <f>CX110+CX112</f>
        <v>47.57626540000001</v>
      </c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</row>
    <row r="108" spans="1:123" s="16" customFormat="1" ht="15.75">
      <c r="A108" s="29"/>
      <c r="B108" s="29"/>
      <c r="C108" s="29"/>
      <c r="D108" s="29"/>
      <c r="E108" s="29"/>
      <c r="F108" s="29"/>
      <c r="G108" s="29"/>
      <c r="H108" s="30"/>
      <c r="I108" s="39" t="s">
        <v>205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1"/>
      <c r="AP108" s="34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</row>
    <row r="109" spans="1:123" s="16" customFormat="1" ht="15.75">
      <c r="A109" s="29"/>
      <c r="B109" s="29"/>
      <c r="C109" s="29"/>
      <c r="D109" s="29"/>
      <c r="E109" s="29"/>
      <c r="F109" s="29"/>
      <c r="G109" s="29"/>
      <c r="H109" s="29"/>
      <c r="I109" s="73" t="s">
        <v>92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</row>
    <row r="110" spans="1:123" s="16" customFormat="1" ht="15.75">
      <c r="A110" s="29" t="s">
        <v>53</v>
      </c>
      <c r="B110" s="29"/>
      <c r="C110" s="29"/>
      <c r="D110" s="29"/>
      <c r="E110" s="29"/>
      <c r="F110" s="29"/>
      <c r="G110" s="29"/>
      <c r="H110" s="30"/>
      <c r="I110" s="31" t="s">
        <v>206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3"/>
      <c r="AP110" s="34" t="s">
        <v>208</v>
      </c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90">
        <v>42.554</v>
      </c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>
        <f>BF110*1.02</f>
        <v>43.405080000000005</v>
      </c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>
        <f>CB110*1.02</f>
        <v>44.27318160000001</v>
      </c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</row>
    <row r="111" spans="1:123" s="16" customFormat="1" ht="15.75">
      <c r="A111" s="29"/>
      <c r="B111" s="29"/>
      <c r="C111" s="29"/>
      <c r="D111" s="29"/>
      <c r="E111" s="29"/>
      <c r="F111" s="29"/>
      <c r="G111" s="29"/>
      <c r="H111" s="30"/>
      <c r="I111" s="36" t="s">
        <v>207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8"/>
      <c r="AP111" s="34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</row>
    <row r="112" spans="1:123" s="16" customFormat="1" ht="15.75">
      <c r="A112" s="29" t="s">
        <v>209</v>
      </c>
      <c r="B112" s="29"/>
      <c r="C112" s="29"/>
      <c r="D112" s="29"/>
      <c r="E112" s="29"/>
      <c r="F112" s="29"/>
      <c r="G112" s="29"/>
      <c r="H112" s="30"/>
      <c r="I112" s="31" t="s">
        <v>210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3"/>
      <c r="AP112" s="34" t="s">
        <v>208</v>
      </c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90">
        <f>SUM(BF117:CA120)</f>
        <v>3.238</v>
      </c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>
        <f>SUM(CB117:CW120)</f>
        <v>3.2703800000000003</v>
      </c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>
        <f>SUM(CX117:DS120)</f>
        <v>3.3030838</v>
      </c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</row>
    <row r="113" spans="1:123" s="16" customFormat="1" ht="15.75">
      <c r="A113" s="29"/>
      <c r="B113" s="29"/>
      <c r="C113" s="29"/>
      <c r="D113" s="29"/>
      <c r="E113" s="29"/>
      <c r="F113" s="29"/>
      <c r="G113" s="29"/>
      <c r="H113" s="30"/>
      <c r="I113" s="36" t="s">
        <v>191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8"/>
      <c r="AP113" s="34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</row>
    <row r="114" spans="1:123" s="16" customFormat="1" ht="15.75">
      <c r="A114" s="29"/>
      <c r="B114" s="29"/>
      <c r="C114" s="29"/>
      <c r="D114" s="29"/>
      <c r="E114" s="29"/>
      <c r="F114" s="29"/>
      <c r="G114" s="29"/>
      <c r="H114" s="30"/>
      <c r="I114" s="36" t="s">
        <v>151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8"/>
      <c r="AP114" s="34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</row>
    <row r="115" spans="1:123" s="16" customFormat="1" ht="15.75">
      <c r="A115" s="29"/>
      <c r="B115" s="29"/>
      <c r="C115" s="29"/>
      <c r="D115" s="29"/>
      <c r="E115" s="29"/>
      <c r="F115" s="29"/>
      <c r="G115" s="29"/>
      <c r="H115" s="30"/>
      <c r="I115" s="36" t="s">
        <v>192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8"/>
      <c r="AP115" s="34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</row>
    <row r="116" spans="1:123" s="16" customFormat="1" ht="15.75">
      <c r="A116" s="29"/>
      <c r="B116" s="29"/>
      <c r="C116" s="29"/>
      <c r="D116" s="29"/>
      <c r="E116" s="29"/>
      <c r="F116" s="29"/>
      <c r="G116" s="29"/>
      <c r="H116" s="30"/>
      <c r="I116" s="39" t="s">
        <v>193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1"/>
      <c r="AP116" s="34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</row>
    <row r="117" spans="1:123" s="16" customFormat="1" ht="15.75">
      <c r="A117" s="29"/>
      <c r="B117" s="29"/>
      <c r="C117" s="29"/>
      <c r="D117" s="29"/>
      <c r="E117" s="29"/>
      <c r="F117" s="29"/>
      <c r="G117" s="29"/>
      <c r="H117" s="29"/>
      <c r="I117" s="69" t="s">
        <v>194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29" t="s">
        <v>208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90">
        <v>3.128</v>
      </c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>
        <f>BF117*1.01</f>
        <v>3.1592800000000003</v>
      </c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>
        <f>CB117*1.01</f>
        <v>3.1908728</v>
      </c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</row>
    <row r="118" spans="1:123" s="16" customFormat="1" ht="15.75">
      <c r="A118" s="29"/>
      <c r="B118" s="29"/>
      <c r="C118" s="29"/>
      <c r="D118" s="29"/>
      <c r="E118" s="29"/>
      <c r="F118" s="29"/>
      <c r="G118" s="29"/>
      <c r="H118" s="29"/>
      <c r="I118" s="68" t="s">
        <v>195</v>
      </c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29" t="s">
        <v>208</v>
      </c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90">
        <v>0.094</v>
      </c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>
        <f>BF118*1.01</f>
        <v>0.09494</v>
      </c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>
        <f>CB118*1.01</f>
        <v>0.0958894</v>
      </c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</row>
    <row r="119" spans="1:123" s="16" customFormat="1" ht="15.75">
      <c r="A119" s="29"/>
      <c r="B119" s="29"/>
      <c r="C119" s="29"/>
      <c r="D119" s="29"/>
      <c r="E119" s="29"/>
      <c r="F119" s="29"/>
      <c r="G119" s="29"/>
      <c r="H119" s="29"/>
      <c r="I119" s="68" t="s">
        <v>196</v>
      </c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29" t="s">
        <v>208</v>
      </c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90">
        <v>0.016</v>
      </c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>
        <f>BF119*1.01</f>
        <v>0.01616</v>
      </c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>
        <f>CB119*1.01</f>
        <v>0.016321600000000002</v>
      </c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</row>
    <row r="120" spans="1:123" s="16" customFormat="1" ht="15.75">
      <c r="A120" s="29"/>
      <c r="B120" s="29"/>
      <c r="C120" s="29"/>
      <c r="D120" s="29"/>
      <c r="E120" s="29"/>
      <c r="F120" s="29"/>
      <c r="G120" s="29"/>
      <c r="H120" s="29"/>
      <c r="I120" s="68" t="s">
        <v>197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29" t="s">
        <v>208</v>
      </c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92">
        <v>0</v>
      </c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>
        <v>0</v>
      </c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>
        <v>0</v>
      </c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</row>
    <row r="121" spans="1:123" s="16" customFormat="1" ht="15.75">
      <c r="A121" s="29" t="s">
        <v>211</v>
      </c>
      <c r="B121" s="29"/>
      <c r="C121" s="29"/>
      <c r="D121" s="29"/>
      <c r="E121" s="29"/>
      <c r="F121" s="29"/>
      <c r="G121" s="29"/>
      <c r="H121" s="30"/>
      <c r="I121" s="31" t="s">
        <v>212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3"/>
      <c r="AP121" s="34" t="s">
        <v>208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</row>
    <row r="122" spans="1:123" s="16" customFormat="1" ht="15.75">
      <c r="A122" s="29"/>
      <c r="B122" s="29"/>
      <c r="C122" s="29"/>
      <c r="D122" s="29"/>
      <c r="E122" s="29"/>
      <c r="F122" s="29"/>
      <c r="G122" s="29"/>
      <c r="H122" s="30"/>
      <c r="I122" s="36" t="s">
        <v>213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8"/>
      <c r="AP122" s="34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</row>
    <row r="123" spans="1:123" s="16" customFormat="1" ht="15.75">
      <c r="A123" s="29"/>
      <c r="B123" s="29"/>
      <c r="C123" s="29"/>
      <c r="D123" s="29"/>
      <c r="E123" s="29"/>
      <c r="F123" s="29"/>
      <c r="G123" s="29"/>
      <c r="H123" s="30"/>
      <c r="I123" s="36" t="s">
        <v>214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8"/>
      <c r="AP123" s="34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</row>
    <row r="124" spans="1:123" s="16" customFormat="1" ht="15.75">
      <c r="A124" s="29"/>
      <c r="B124" s="29"/>
      <c r="C124" s="29"/>
      <c r="D124" s="29"/>
      <c r="E124" s="29"/>
      <c r="F124" s="29"/>
      <c r="G124" s="29"/>
      <c r="H124" s="30"/>
      <c r="I124" s="36" t="s">
        <v>215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8"/>
      <c r="AP124" s="34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</row>
    <row r="125" spans="1:123" s="16" customFormat="1" ht="15.75">
      <c r="A125" s="29" t="s">
        <v>60</v>
      </c>
      <c r="B125" s="29"/>
      <c r="C125" s="29"/>
      <c r="D125" s="29"/>
      <c r="E125" s="29"/>
      <c r="F125" s="29"/>
      <c r="G125" s="29"/>
      <c r="H125" s="30"/>
      <c r="I125" s="31" t="s">
        <v>216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3"/>
      <c r="AP125" s="34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92">
        <f>BF128+BF130</f>
        <v>49442</v>
      </c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>
        <f>CB128+CB130</f>
        <v>50361.96</v>
      </c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>
        <f>CX128+CX130</f>
        <v>51299.6304</v>
      </c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</row>
    <row r="126" spans="1:123" s="16" customFormat="1" ht="15.75">
      <c r="A126" s="29"/>
      <c r="B126" s="29"/>
      <c r="C126" s="29"/>
      <c r="D126" s="29"/>
      <c r="E126" s="29"/>
      <c r="F126" s="29"/>
      <c r="G126" s="29"/>
      <c r="H126" s="30"/>
      <c r="I126" s="39" t="s">
        <v>217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1"/>
      <c r="AP126" s="34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</row>
    <row r="127" spans="1:123" s="16" customFormat="1" ht="15.75">
      <c r="A127" s="29"/>
      <c r="B127" s="29"/>
      <c r="C127" s="29"/>
      <c r="D127" s="29"/>
      <c r="E127" s="29"/>
      <c r="F127" s="29"/>
      <c r="G127" s="29"/>
      <c r="H127" s="29"/>
      <c r="I127" s="73" t="s">
        <v>92</v>
      </c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</row>
    <row r="128" spans="1:123" s="16" customFormat="1" ht="15.75">
      <c r="A128" s="29" t="s">
        <v>62</v>
      </c>
      <c r="B128" s="29"/>
      <c r="C128" s="29"/>
      <c r="D128" s="29"/>
      <c r="E128" s="29"/>
      <c r="F128" s="29"/>
      <c r="G128" s="29"/>
      <c r="H128" s="30"/>
      <c r="I128" s="31" t="s">
        <v>218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3"/>
      <c r="AP128" s="34" t="s">
        <v>219</v>
      </c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92">
        <v>42554</v>
      </c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>
        <f>BF128*1.02</f>
        <v>43405.08</v>
      </c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>
        <f>CB128*1.02</f>
        <v>44273.1816</v>
      </c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</row>
    <row r="129" spans="1:123" s="16" customFormat="1" ht="15.75">
      <c r="A129" s="29"/>
      <c r="B129" s="29"/>
      <c r="C129" s="29"/>
      <c r="D129" s="29"/>
      <c r="E129" s="29"/>
      <c r="F129" s="29"/>
      <c r="G129" s="29"/>
      <c r="H129" s="30"/>
      <c r="I129" s="36" t="s">
        <v>207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8"/>
      <c r="AP129" s="34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</row>
    <row r="130" spans="1:123" s="16" customFormat="1" ht="15.75">
      <c r="A130" s="29" t="s">
        <v>65</v>
      </c>
      <c r="B130" s="29"/>
      <c r="C130" s="29"/>
      <c r="D130" s="29"/>
      <c r="E130" s="29"/>
      <c r="F130" s="29"/>
      <c r="G130" s="29"/>
      <c r="H130" s="30"/>
      <c r="I130" s="31" t="s">
        <v>220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3"/>
      <c r="AP130" s="34" t="s">
        <v>219</v>
      </c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92">
        <f>SUM(BF135:CA138)</f>
        <v>6888</v>
      </c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>
        <f>SUM(CB135:CW138)</f>
        <v>6956.88</v>
      </c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>
        <f>SUM(CX135:DS138)</f>
        <v>7026.4488</v>
      </c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</row>
    <row r="131" spans="1:123" s="16" customFormat="1" ht="15.75">
      <c r="A131" s="29"/>
      <c r="B131" s="29"/>
      <c r="C131" s="29"/>
      <c r="D131" s="29"/>
      <c r="E131" s="29"/>
      <c r="F131" s="29"/>
      <c r="G131" s="29"/>
      <c r="H131" s="30"/>
      <c r="I131" s="36" t="s">
        <v>191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8"/>
      <c r="AP131" s="34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</row>
    <row r="132" spans="1:123" s="16" customFormat="1" ht="15.75">
      <c r="A132" s="29"/>
      <c r="B132" s="29"/>
      <c r="C132" s="29"/>
      <c r="D132" s="29"/>
      <c r="E132" s="29"/>
      <c r="F132" s="29"/>
      <c r="G132" s="29"/>
      <c r="H132" s="30"/>
      <c r="I132" s="36" t="s">
        <v>151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8"/>
      <c r="AP132" s="34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</row>
    <row r="133" spans="1:123" s="16" customFormat="1" ht="15.75">
      <c r="A133" s="29"/>
      <c r="B133" s="29"/>
      <c r="C133" s="29"/>
      <c r="D133" s="29"/>
      <c r="E133" s="29"/>
      <c r="F133" s="29"/>
      <c r="G133" s="29"/>
      <c r="H133" s="30"/>
      <c r="I133" s="36" t="s">
        <v>192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8"/>
      <c r="AP133" s="34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</row>
    <row r="134" spans="1:123" s="16" customFormat="1" ht="15.75">
      <c r="A134" s="29"/>
      <c r="B134" s="29"/>
      <c r="C134" s="29"/>
      <c r="D134" s="29"/>
      <c r="E134" s="29"/>
      <c r="F134" s="29"/>
      <c r="G134" s="29"/>
      <c r="H134" s="30"/>
      <c r="I134" s="39" t="s">
        <v>193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1"/>
      <c r="AP134" s="34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</row>
    <row r="135" spans="1:123" s="16" customFormat="1" ht="15.75">
      <c r="A135" s="29"/>
      <c r="B135" s="29"/>
      <c r="C135" s="29"/>
      <c r="D135" s="29"/>
      <c r="E135" s="29"/>
      <c r="F135" s="29"/>
      <c r="G135" s="29"/>
      <c r="H135" s="29"/>
      <c r="I135" s="69" t="s">
        <v>194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29" t="s">
        <v>219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92">
        <v>6706</v>
      </c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>
        <f>BF135*1.01</f>
        <v>6773.06</v>
      </c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>
        <f>CB135*1.01</f>
        <v>6840.7906</v>
      </c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</row>
    <row r="136" spans="1:123" s="16" customFormat="1" ht="15.75">
      <c r="A136" s="29"/>
      <c r="B136" s="29"/>
      <c r="C136" s="29"/>
      <c r="D136" s="29"/>
      <c r="E136" s="29"/>
      <c r="F136" s="29"/>
      <c r="G136" s="29"/>
      <c r="H136" s="29"/>
      <c r="I136" s="68" t="s">
        <v>195</v>
      </c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29" t="s">
        <v>219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92">
        <v>141</v>
      </c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>
        <f>BF136*1.01</f>
        <v>142.41</v>
      </c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>
        <f>CB136*1.01</f>
        <v>143.8341</v>
      </c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</row>
    <row r="137" spans="1:123" s="16" customFormat="1" ht="15.75">
      <c r="A137" s="29"/>
      <c r="B137" s="29"/>
      <c r="C137" s="29"/>
      <c r="D137" s="29"/>
      <c r="E137" s="29"/>
      <c r="F137" s="29"/>
      <c r="G137" s="29"/>
      <c r="H137" s="29"/>
      <c r="I137" s="68" t="s">
        <v>196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29" t="s">
        <v>219</v>
      </c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92">
        <v>41</v>
      </c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>
        <f>BF137*1.01</f>
        <v>41.410000000000004</v>
      </c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>
        <f>CB137*1.01</f>
        <v>41.8241</v>
      </c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</row>
    <row r="138" spans="1:123" s="16" customFormat="1" ht="15.75">
      <c r="A138" s="29"/>
      <c r="B138" s="29"/>
      <c r="C138" s="29"/>
      <c r="D138" s="29"/>
      <c r="E138" s="29"/>
      <c r="F138" s="29"/>
      <c r="G138" s="29"/>
      <c r="H138" s="29"/>
      <c r="I138" s="68" t="s">
        <v>197</v>
      </c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29" t="s">
        <v>219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92">
        <v>0</v>
      </c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>
        <v>0</v>
      </c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>
        <v>0</v>
      </c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</row>
    <row r="139" spans="1:123" s="16" customFormat="1" ht="15.75">
      <c r="A139" s="29" t="s">
        <v>86</v>
      </c>
      <c r="B139" s="29"/>
      <c r="C139" s="29"/>
      <c r="D139" s="29"/>
      <c r="E139" s="29"/>
      <c r="F139" s="29"/>
      <c r="G139" s="29"/>
      <c r="H139" s="29"/>
      <c r="I139" s="67" t="s">
        <v>221</v>
      </c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29" t="s">
        <v>219</v>
      </c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92">
        <f>BF125</f>
        <v>49442</v>
      </c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>
        <f>CB125</f>
        <v>50361.96</v>
      </c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>
        <f>CX125</f>
        <v>51299.6304</v>
      </c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</row>
    <row r="140" spans="1:123" s="16" customFormat="1" ht="15.75">
      <c r="A140" s="29" t="s">
        <v>110</v>
      </c>
      <c r="B140" s="29"/>
      <c r="C140" s="29"/>
      <c r="D140" s="29"/>
      <c r="E140" s="29"/>
      <c r="F140" s="29"/>
      <c r="G140" s="29"/>
      <c r="H140" s="30"/>
      <c r="I140" s="31" t="s">
        <v>87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3"/>
      <c r="AP140" s="34" t="s">
        <v>45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90">
        <v>58477.052</v>
      </c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>
        <v>46316.532</v>
      </c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>
        <v>65209.633</v>
      </c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</row>
    <row r="141" spans="1:123" s="16" customFormat="1" ht="15.75">
      <c r="A141" s="29"/>
      <c r="B141" s="29"/>
      <c r="C141" s="29"/>
      <c r="D141" s="29"/>
      <c r="E141" s="29"/>
      <c r="F141" s="29"/>
      <c r="G141" s="29"/>
      <c r="H141" s="30"/>
      <c r="I141" s="36" t="s">
        <v>222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8"/>
      <c r="AP141" s="34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</row>
    <row r="142" spans="1:123" s="16" customFormat="1" ht="15.75">
      <c r="A142" s="29" t="s">
        <v>223</v>
      </c>
      <c r="B142" s="29"/>
      <c r="C142" s="29"/>
      <c r="D142" s="29"/>
      <c r="E142" s="29"/>
      <c r="F142" s="29"/>
      <c r="G142" s="29"/>
      <c r="H142" s="30"/>
      <c r="I142" s="31" t="s">
        <v>111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3"/>
      <c r="AP142" s="34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</row>
    <row r="143" spans="1:123" s="16" customFormat="1" ht="15.75">
      <c r="A143" s="29"/>
      <c r="B143" s="29"/>
      <c r="C143" s="29"/>
      <c r="D143" s="29"/>
      <c r="E143" s="29"/>
      <c r="F143" s="29"/>
      <c r="G143" s="29"/>
      <c r="H143" s="30"/>
      <c r="I143" s="36" t="s">
        <v>241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8"/>
      <c r="AP143" s="34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</row>
    <row r="144" spans="1:123" s="16" customFormat="1" ht="15.75">
      <c r="A144" s="29"/>
      <c r="B144" s="29"/>
      <c r="C144" s="29"/>
      <c r="D144" s="29"/>
      <c r="E144" s="29"/>
      <c r="F144" s="29"/>
      <c r="G144" s="29"/>
      <c r="H144" s="30"/>
      <c r="I144" s="36" t="s">
        <v>112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8"/>
      <c r="AP144" s="34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</row>
    <row r="145" spans="1:123" s="16" customFormat="1" ht="15.75">
      <c r="A145" s="29" t="s">
        <v>224</v>
      </c>
      <c r="B145" s="29"/>
      <c r="C145" s="29"/>
      <c r="D145" s="29"/>
      <c r="E145" s="29"/>
      <c r="F145" s="29"/>
      <c r="G145" s="29"/>
      <c r="H145" s="30"/>
      <c r="I145" s="31" t="s">
        <v>114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3"/>
      <c r="AP145" s="34" t="s">
        <v>116</v>
      </c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92">
        <v>33</v>
      </c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>
        <v>40</v>
      </c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>
        <v>40</v>
      </c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</row>
    <row r="146" spans="1:123" s="16" customFormat="1" ht="15.75">
      <c r="A146" s="29"/>
      <c r="B146" s="29"/>
      <c r="C146" s="29"/>
      <c r="D146" s="29"/>
      <c r="E146" s="29"/>
      <c r="F146" s="29"/>
      <c r="G146" s="29"/>
      <c r="H146" s="30"/>
      <c r="I146" s="36" t="s">
        <v>115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8"/>
      <c r="AP146" s="54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</row>
    <row r="147" spans="1:123" s="16" customFormat="1" ht="15.75">
      <c r="A147" s="29" t="s">
        <v>225</v>
      </c>
      <c r="B147" s="29"/>
      <c r="C147" s="29"/>
      <c r="D147" s="29"/>
      <c r="E147" s="29"/>
      <c r="F147" s="29"/>
      <c r="G147" s="29"/>
      <c r="H147" s="30"/>
      <c r="I147" s="31" t="s">
        <v>118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52" t="s">
        <v>45</v>
      </c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4"/>
      <c r="BF147" s="91">
        <f>12872.7/33/12</f>
        <v>32.50681818181818</v>
      </c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>
        <f>BF147*1.054</f>
        <v>34.26218636363637</v>
      </c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>
        <f>CB147*1.058</f>
        <v>36.24939317272728</v>
      </c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</row>
    <row r="148" spans="1:123" s="16" customFormat="1" ht="15.75">
      <c r="A148" s="29"/>
      <c r="B148" s="29"/>
      <c r="C148" s="29"/>
      <c r="D148" s="29"/>
      <c r="E148" s="29"/>
      <c r="F148" s="29"/>
      <c r="G148" s="29"/>
      <c r="H148" s="30"/>
      <c r="I148" s="39" t="s">
        <v>119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55" t="s">
        <v>120</v>
      </c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7"/>
      <c r="BF148" s="91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</row>
    <row r="149" spans="1:123" s="16" customFormat="1" ht="15.75">
      <c r="A149" s="29" t="s">
        <v>226</v>
      </c>
      <c r="B149" s="29"/>
      <c r="C149" s="29"/>
      <c r="D149" s="29"/>
      <c r="E149" s="29"/>
      <c r="F149" s="29"/>
      <c r="G149" s="29"/>
      <c r="H149" s="30"/>
      <c r="I149" s="31" t="s">
        <v>122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3"/>
      <c r="AP149" s="43" t="s">
        <v>351</v>
      </c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5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16" customFormat="1" ht="15.75">
      <c r="A150" s="29"/>
      <c r="B150" s="29"/>
      <c r="C150" s="29"/>
      <c r="D150" s="29"/>
      <c r="E150" s="29"/>
      <c r="F150" s="29"/>
      <c r="G150" s="29"/>
      <c r="H150" s="30"/>
      <c r="I150" s="36" t="s">
        <v>123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8"/>
      <c r="AP150" s="46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8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</row>
    <row r="151" spans="1:123" s="16" customFormat="1" ht="15.75">
      <c r="A151" s="29"/>
      <c r="B151" s="29"/>
      <c r="C151" s="29"/>
      <c r="D151" s="29"/>
      <c r="E151" s="29"/>
      <c r="F151" s="29"/>
      <c r="G151" s="29"/>
      <c r="H151" s="30"/>
      <c r="I151" s="39" t="s">
        <v>124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1"/>
      <c r="AP151" s="49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1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</row>
    <row r="152" spans="1:123" s="16" customFormat="1" ht="15.75">
      <c r="A152" s="29" t="s">
        <v>227</v>
      </c>
      <c r="B152" s="29"/>
      <c r="C152" s="29"/>
      <c r="D152" s="29"/>
      <c r="E152" s="29"/>
      <c r="F152" s="29"/>
      <c r="G152" s="29"/>
      <c r="H152" s="29"/>
      <c r="I152" s="69" t="s">
        <v>228</v>
      </c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29" t="s">
        <v>45</v>
      </c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90">
        <v>6448</v>
      </c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>
        <v>6727.899</v>
      </c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>
        <v>7190.444</v>
      </c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16" customFormat="1" ht="15.75">
      <c r="A153" s="29" t="s">
        <v>229</v>
      </c>
      <c r="B153" s="29"/>
      <c r="C153" s="29"/>
      <c r="D153" s="29"/>
      <c r="E153" s="29"/>
      <c r="F153" s="29"/>
      <c r="G153" s="29"/>
      <c r="H153" s="29"/>
      <c r="I153" s="68" t="s">
        <v>230</v>
      </c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29" t="s">
        <v>45</v>
      </c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90">
        <v>20869.5</v>
      </c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>
        <v>8401.316</v>
      </c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>
        <v>20544.6</v>
      </c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</row>
    <row r="154" spans="1:123" s="16" customFormat="1" ht="15.75">
      <c r="A154" s="29" t="s">
        <v>231</v>
      </c>
      <c r="B154" s="29"/>
      <c r="C154" s="29"/>
      <c r="D154" s="29"/>
      <c r="E154" s="29"/>
      <c r="F154" s="29"/>
      <c r="G154" s="29"/>
      <c r="H154" s="29"/>
      <c r="I154" s="68" t="s">
        <v>232</v>
      </c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29" t="s">
        <v>45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90">
        <f>BF140-BF152-BF153</f>
        <v>31159.552000000003</v>
      </c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>
        <f>CB140-CB152-CB153</f>
        <v>31187.317000000003</v>
      </c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>
        <f>CX140-CX152-CX153</f>
        <v>37474.589</v>
      </c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</row>
    <row r="155" spans="1:123" s="16" customFormat="1" ht="15.75">
      <c r="A155" s="29" t="s">
        <v>233</v>
      </c>
      <c r="B155" s="29"/>
      <c r="C155" s="29"/>
      <c r="D155" s="29"/>
      <c r="E155" s="29"/>
      <c r="F155" s="29"/>
      <c r="G155" s="29"/>
      <c r="H155" s="29"/>
      <c r="I155" s="67" t="s">
        <v>49</v>
      </c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29" t="s">
        <v>45</v>
      </c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90">
        <f>BF140-BF152-BF153-BF154</f>
        <v>0</v>
      </c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>
        <f>CB140-CB152-CB153-CB154</f>
        <v>0</v>
      </c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>
        <f>CX140-CX152-CX153-CX154</f>
        <v>0</v>
      </c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16" customFormat="1" ht="15.75">
      <c r="A156" s="29" t="s">
        <v>234</v>
      </c>
      <c r="B156" s="29"/>
      <c r="C156" s="29"/>
      <c r="D156" s="29"/>
      <c r="E156" s="29"/>
      <c r="F156" s="29"/>
      <c r="G156" s="29"/>
      <c r="H156" s="30"/>
      <c r="I156" s="31" t="s">
        <v>54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3"/>
      <c r="AP156" s="34" t="s">
        <v>59</v>
      </c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</row>
    <row r="157" spans="1:123" s="16" customFormat="1" ht="15.75">
      <c r="A157" s="29"/>
      <c r="B157" s="29"/>
      <c r="C157" s="29"/>
      <c r="D157" s="29"/>
      <c r="E157" s="29"/>
      <c r="F157" s="29"/>
      <c r="G157" s="29"/>
      <c r="H157" s="30"/>
      <c r="I157" s="36" t="s">
        <v>55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8"/>
      <c r="AP157" s="34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</row>
    <row r="158" spans="1:123" s="16" customFormat="1" ht="15.75">
      <c r="A158" s="29"/>
      <c r="B158" s="29"/>
      <c r="C158" s="29"/>
      <c r="D158" s="29"/>
      <c r="E158" s="29"/>
      <c r="F158" s="29"/>
      <c r="G158" s="29"/>
      <c r="H158" s="30"/>
      <c r="I158" s="36" t="s">
        <v>235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8"/>
      <c r="AP158" s="34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123" s="16" customFormat="1" ht="15.75">
      <c r="A159" s="29" t="s">
        <v>236</v>
      </c>
      <c r="B159" s="29"/>
      <c r="C159" s="29"/>
      <c r="D159" s="29"/>
      <c r="E159" s="29"/>
      <c r="F159" s="29"/>
      <c r="G159" s="29"/>
      <c r="H159" s="30"/>
      <c r="I159" s="31" t="s">
        <v>104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3"/>
      <c r="AP159" s="70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</row>
    <row r="160" spans="1:123" s="16" customFormat="1" ht="15.75">
      <c r="A160" s="29"/>
      <c r="B160" s="29"/>
      <c r="C160" s="29"/>
      <c r="D160" s="29"/>
      <c r="E160" s="29"/>
      <c r="F160" s="29"/>
      <c r="G160" s="29"/>
      <c r="H160" s="30"/>
      <c r="I160" s="36" t="s">
        <v>105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8"/>
      <c r="AP160" s="70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</row>
    <row r="161" spans="1:123" s="16" customFormat="1" ht="15.75">
      <c r="A161" s="29"/>
      <c r="B161" s="29"/>
      <c r="C161" s="29"/>
      <c r="D161" s="29"/>
      <c r="E161" s="29"/>
      <c r="F161" s="29"/>
      <c r="G161" s="29"/>
      <c r="H161" s="30"/>
      <c r="I161" s="36" t="s">
        <v>237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8"/>
      <c r="AP161" s="70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</row>
    <row r="162" spans="1:123" s="16" customFormat="1" ht="15.75">
      <c r="A162" s="29"/>
      <c r="B162" s="29"/>
      <c r="C162" s="29"/>
      <c r="D162" s="29"/>
      <c r="E162" s="29"/>
      <c r="F162" s="29"/>
      <c r="G162" s="29"/>
      <c r="H162" s="30"/>
      <c r="I162" s="36" t="s">
        <v>238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8"/>
      <c r="AP162" s="70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</row>
    <row r="163" spans="1:123" s="16" customFormat="1" ht="15.75">
      <c r="A163" s="29"/>
      <c r="B163" s="29"/>
      <c r="C163" s="29"/>
      <c r="D163" s="29"/>
      <c r="E163" s="29"/>
      <c r="F163" s="29"/>
      <c r="G163" s="29"/>
      <c r="H163" s="30"/>
      <c r="I163" s="39" t="s">
        <v>239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1"/>
      <c r="AP163" s="70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</row>
    <row r="164" spans="1:18" ht="15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="11" customFormat="1" ht="11.25">
      <c r="A165" s="20" t="s">
        <v>242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T112"/>
  <sheetViews>
    <sheetView zoomScalePageLayoutView="0" workbookViewId="0" topLeftCell="A1">
      <selection activeCell="A7" sqref="A7:DS7"/>
    </sheetView>
  </sheetViews>
  <sheetFormatPr defaultColWidth="1.12109375" defaultRowHeight="12.75"/>
  <cols>
    <col min="1" max="16384" width="1.12109375" style="14" customWidth="1"/>
  </cols>
  <sheetData>
    <row r="1" spans="123:124" s="11" customFormat="1" ht="11.25">
      <c r="DS1" s="12" t="s">
        <v>243</v>
      </c>
      <c r="DT1" s="12"/>
    </row>
    <row r="2" spans="123:124" s="11" customFormat="1" ht="11.25">
      <c r="DS2" s="12" t="s">
        <v>10</v>
      </c>
      <c r="DT2" s="12"/>
    </row>
    <row r="3" spans="123:124" s="11" customFormat="1" ht="11.25">
      <c r="DS3" s="12" t="s">
        <v>11</v>
      </c>
      <c r="DT3" s="12"/>
    </row>
    <row r="7" spans="1:123" s="13" customFormat="1" ht="18.75">
      <c r="A7" s="80" t="s">
        <v>244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</row>
    <row r="10" spans="1:123" ht="15.75">
      <c r="A10" s="81" t="s">
        <v>26</v>
      </c>
      <c r="B10" s="82"/>
      <c r="C10" s="82"/>
      <c r="D10" s="82"/>
      <c r="E10" s="82"/>
      <c r="F10" s="82"/>
      <c r="G10" s="82"/>
      <c r="H10" s="83"/>
      <c r="I10" s="81" t="s">
        <v>28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3"/>
      <c r="AP10" s="81" t="s">
        <v>29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1" t="s">
        <v>31</v>
      </c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3"/>
      <c r="CB10" s="81" t="s">
        <v>35</v>
      </c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3"/>
      <c r="CX10" s="81" t="s">
        <v>33</v>
      </c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3"/>
    </row>
    <row r="11" spans="1:123" ht="15.75">
      <c r="A11" s="77" t="s">
        <v>27</v>
      </c>
      <c r="B11" s="78"/>
      <c r="C11" s="78"/>
      <c r="D11" s="78"/>
      <c r="E11" s="78"/>
      <c r="F11" s="78"/>
      <c r="G11" s="78"/>
      <c r="H11" s="79"/>
      <c r="I11" s="77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9"/>
      <c r="AP11" s="77" t="s">
        <v>30</v>
      </c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77" t="s">
        <v>32</v>
      </c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9"/>
      <c r="CB11" s="77" t="s">
        <v>36</v>
      </c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9"/>
      <c r="CX11" s="77" t="s">
        <v>34</v>
      </c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9"/>
    </row>
    <row r="12" spans="1:123" ht="15.75" customHeight="1">
      <c r="A12" s="77"/>
      <c r="B12" s="78"/>
      <c r="C12" s="78"/>
      <c r="D12" s="78"/>
      <c r="E12" s="78"/>
      <c r="F12" s="78"/>
      <c r="G12" s="78"/>
      <c r="H12" s="79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9"/>
      <c r="AP12" s="77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9"/>
      <c r="BF12" s="77" t="s">
        <v>350</v>
      </c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9"/>
      <c r="CB12" s="77" t="s">
        <v>348</v>
      </c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9"/>
      <c r="CX12" s="77" t="s">
        <v>349</v>
      </c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9"/>
    </row>
    <row r="13" spans="1:123" s="16" customFormat="1" ht="15.75">
      <c r="A13" s="125"/>
      <c r="B13" s="126"/>
      <c r="C13" s="126"/>
      <c r="D13" s="126"/>
      <c r="E13" s="126"/>
      <c r="F13" s="126"/>
      <c r="G13" s="126"/>
      <c r="H13" s="127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125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52" t="s">
        <v>245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4"/>
      <c r="BQ13" s="52" t="s">
        <v>247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4"/>
      <c r="CB13" s="52" t="s">
        <v>245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4"/>
      <c r="CM13" s="52" t="s">
        <v>247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4"/>
      <c r="CX13" s="52" t="s">
        <v>245</v>
      </c>
      <c r="CY13" s="53"/>
      <c r="CZ13" s="53"/>
      <c r="DA13" s="53"/>
      <c r="DB13" s="53"/>
      <c r="DC13" s="53"/>
      <c r="DD13" s="53"/>
      <c r="DE13" s="53"/>
      <c r="DF13" s="53"/>
      <c r="DG13" s="53"/>
      <c r="DH13" s="54"/>
      <c r="DI13" s="52" t="s">
        <v>247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4"/>
    </row>
    <row r="14" spans="1:123" ht="15.75">
      <c r="A14" s="55"/>
      <c r="B14" s="56"/>
      <c r="C14" s="56"/>
      <c r="D14" s="56"/>
      <c r="E14" s="56"/>
      <c r="F14" s="56"/>
      <c r="G14" s="56"/>
      <c r="H14" s="57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  <c r="AP14" s="5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7"/>
      <c r="BF14" s="55" t="s">
        <v>246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7"/>
      <c r="BQ14" s="55" t="s">
        <v>246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7"/>
      <c r="CB14" s="55" t="s">
        <v>246</v>
      </c>
      <c r="CC14" s="56"/>
      <c r="CD14" s="56"/>
      <c r="CE14" s="56"/>
      <c r="CF14" s="56"/>
      <c r="CG14" s="56"/>
      <c r="CH14" s="56"/>
      <c r="CI14" s="56"/>
      <c r="CJ14" s="56"/>
      <c r="CK14" s="56"/>
      <c r="CL14" s="57"/>
      <c r="CM14" s="55" t="s">
        <v>246</v>
      </c>
      <c r="CN14" s="56"/>
      <c r="CO14" s="56"/>
      <c r="CP14" s="56"/>
      <c r="CQ14" s="56"/>
      <c r="CR14" s="56"/>
      <c r="CS14" s="56"/>
      <c r="CT14" s="56"/>
      <c r="CU14" s="56"/>
      <c r="CV14" s="56"/>
      <c r="CW14" s="57"/>
      <c r="CX14" s="55" t="s">
        <v>246</v>
      </c>
      <c r="CY14" s="56"/>
      <c r="CZ14" s="56"/>
      <c r="DA14" s="56"/>
      <c r="DB14" s="56"/>
      <c r="DC14" s="56"/>
      <c r="DD14" s="56"/>
      <c r="DE14" s="56"/>
      <c r="DF14" s="56"/>
      <c r="DG14" s="56"/>
      <c r="DH14" s="57"/>
      <c r="DI14" s="55" t="s">
        <v>246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7"/>
    </row>
    <row r="15" spans="1:123" ht="15.75">
      <c r="A15" s="29" t="s">
        <v>37</v>
      </c>
      <c r="B15" s="29"/>
      <c r="C15" s="29"/>
      <c r="D15" s="29"/>
      <c r="E15" s="29"/>
      <c r="F15" s="29"/>
      <c r="G15" s="29"/>
      <c r="H15" s="30"/>
      <c r="I15" s="31" t="s">
        <v>248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4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</row>
    <row r="16" spans="1:123" ht="15.75">
      <c r="A16" s="29"/>
      <c r="B16" s="29"/>
      <c r="C16" s="29"/>
      <c r="D16" s="29"/>
      <c r="E16" s="29"/>
      <c r="F16" s="29"/>
      <c r="G16" s="29"/>
      <c r="H16" s="30"/>
      <c r="I16" s="36" t="s">
        <v>249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  <c r="AP16" s="34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</row>
    <row r="17" spans="1:123" ht="15.75">
      <c r="A17" s="29" t="s">
        <v>44</v>
      </c>
      <c r="B17" s="29"/>
      <c r="C17" s="29"/>
      <c r="D17" s="29"/>
      <c r="E17" s="29"/>
      <c r="F17" s="29"/>
      <c r="G17" s="29"/>
      <c r="H17" s="30"/>
      <c r="I17" s="31" t="s">
        <v>250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123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</row>
    <row r="18" spans="1:123" ht="15.75">
      <c r="A18" s="29"/>
      <c r="B18" s="29"/>
      <c r="C18" s="29"/>
      <c r="D18" s="29"/>
      <c r="E18" s="29"/>
      <c r="F18" s="29"/>
      <c r="G18" s="29"/>
      <c r="H18" s="30"/>
      <c r="I18" s="36" t="s">
        <v>251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123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</row>
    <row r="19" spans="1:123" ht="15.75">
      <c r="A19" s="29"/>
      <c r="B19" s="29"/>
      <c r="C19" s="29"/>
      <c r="D19" s="29"/>
      <c r="E19" s="29"/>
      <c r="F19" s="29"/>
      <c r="G19" s="29"/>
      <c r="H19" s="30"/>
      <c r="I19" s="31" t="s">
        <v>252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  <c r="AP19" s="34" t="s">
        <v>280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</row>
    <row r="20" spans="1:123" ht="15.75">
      <c r="A20" s="29"/>
      <c r="B20" s="29"/>
      <c r="C20" s="29"/>
      <c r="D20" s="29"/>
      <c r="E20" s="29"/>
      <c r="F20" s="29"/>
      <c r="G20" s="29"/>
      <c r="H20" s="30"/>
      <c r="I20" s="36" t="s">
        <v>253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/>
      <c r="AP20" s="34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</row>
    <row r="21" spans="1:123" ht="15.75">
      <c r="A21" s="29"/>
      <c r="B21" s="29"/>
      <c r="C21" s="29"/>
      <c r="D21" s="29"/>
      <c r="E21" s="29"/>
      <c r="F21" s="29"/>
      <c r="G21" s="29"/>
      <c r="H21" s="30"/>
      <c r="I21" s="36" t="s">
        <v>254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  <c r="AP21" s="34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</row>
    <row r="22" spans="1:123" ht="15.75">
      <c r="A22" s="29"/>
      <c r="B22" s="29"/>
      <c r="C22" s="29"/>
      <c r="D22" s="29"/>
      <c r="E22" s="29"/>
      <c r="F22" s="29"/>
      <c r="G22" s="29"/>
      <c r="H22" s="30"/>
      <c r="I22" s="36" t="s">
        <v>255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34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</row>
    <row r="23" spans="1:123" ht="15.75">
      <c r="A23" s="29"/>
      <c r="B23" s="29"/>
      <c r="C23" s="29"/>
      <c r="D23" s="29"/>
      <c r="E23" s="29"/>
      <c r="F23" s="29"/>
      <c r="G23" s="29"/>
      <c r="H23" s="30"/>
      <c r="I23" s="36" t="s">
        <v>256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34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</row>
    <row r="24" spans="1:123" ht="15.75">
      <c r="A24" s="29"/>
      <c r="B24" s="29"/>
      <c r="C24" s="29"/>
      <c r="D24" s="29"/>
      <c r="E24" s="29"/>
      <c r="F24" s="29"/>
      <c r="G24" s="29"/>
      <c r="H24" s="30"/>
      <c r="I24" s="36" t="s">
        <v>257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  <c r="AP24" s="34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</row>
    <row r="25" spans="1:123" ht="15.75">
      <c r="A25" s="29"/>
      <c r="B25" s="29"/>
      <c r="C25" s="29"/>
      <c r="D25" s="29"/>
      <c r="E25" s="29"/>
      <c r="F25" s="29"/>
      <c r="G25" s="29"/>
      <c r="H25" s="30"/>
      <c r="I25" s="36" t="s">
        <v>258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34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</row>
    <row r="26" spans="1:123" ht="15.75">
      <c r="A26" s="29"/>
      <c r="B26" s="29"/>
      <c r="C26" s="29"/>
      <c r="D26" s="29"/>
      <c r="E26" s="29"/>
      <c r="F26" s="29"/>
      <c r="G26" s="29"/>
      <c r="H26" s="30"/>
      <c r="I26" s="36" t="s">
        <v>259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4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</row>
    <row r="27" spans="1:123" ht="15.75">
      <c r="A27" s="29"/>
      <c r="B27" s="29"/>
      <c r="C27" s="29"/>
      <c r="D27" s="29"/>
      <c r="E27" s="29"/>
      <c r="F27" s="29"/>
      <c r="G27" s="29"/>
      <c r="H27" s="30"/>
      <c r="I27" s="36" t="s">
        <v>260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  <c r="AP27" s="34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</row>
    <row r="28" spans="1:123" ht="15.75">
      <c r="A28" s="29"/>
      <c r="B28" s="29"/>
      <c r="C28" s="29"/>
      <c r="D28" s="29"/>
      <c r="E28" s="29"/>
      <c r="F28" s="29"/>
      <c r="G28" s="29"/>
      <c r="H28" s="30"/>
      <c r="I28" s="36" t="s">
        <v>261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  <c r="AP28" s="34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</row>
    <row r="29" spans="1:123" ht="15.75">
      <c r="A29" s="29"/>
      <c r="B29" s="29"/>
      <c r="C29" s="29"/>
      <c r="D29" s="29"/>
      <c r="E29" s="29"/>
      <c r="F29" s="29"/>
      <c r="G29" s="29"/>
      <c r="H29" s="30"/>
      <c r="I29" s="36" t="s">
        <v>262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4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</row>
    <row r="30" spans="1:123" ht="15.75">
      <c r="A30" s="29"/>
      <c r="B30" s="29"/>
      <c r="C30" s="29"/>
      <c r="D30" s="29"/>
      <c r="E30" s="29"/>
      <c r="F30" s="29"/>
      <c r="G30" s="29"/>
      <c r="H30" s="30"/>
      <c r="I30" s="36" t="s">
        <v>263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  <c r="AP30" s="34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</row>
    <row r="31" spans="1:123" ht="15.75">
      <c r="A31" s="29"/>
      <c r="B31" s="29"/>
      <c r="C31" s="29"/>
      <c r="D31" s="29"/>
      <c r="E31" s="29"/>
      <c r="F31" s="29"/>
      <c r="G31" s="29"/>
      <c r="H31" s="30"/>
      <c r="I31" s="39" t="s">
        <v>264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34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</row>
    <row r="32" spans="1:123" ht="15.75">
      <c r="A32" s="29"/>
      <c r="B32" s="29"/>
      <c r="C32" s="29"/>
      <c r="D32" s="29"/>
      <c r="E32" s="29"/>
      <c r="F32" s="29"/>
      <c r="G32" s="29"/>
      <c r="H32" s="30"/>
      <c r="I32" s="31" t="s">
        <v>265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4" t="s">
        <v>275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</row>
    <row r="33" spans="1:123" ht="15.75">
      <c r="A33" s="29"/>
      <c r="B33" s="29"/>
      <c r="C33" s="29"/>
      <c r="D33" s="29"/>
      <c r="E33" s="29"/>
      <c r="F33" s="29"/>
      <c r="G33" s="29"/>
      <c r="H33" s="30"/>
      <c r="I33" s="36" t="s">
        <v>266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</row>
    <row r="34" spans="1:123" ht="15.75">
      <c r="A34" s="29"/>
      <c r="B34" s="29"/>
      <c r="C34" s="29"/>
      <c r="D34" s="29"/>
      <c r="E34" s="29"/>
      <c r="F34" s="29"/>
      <c r="G34" s="29"/>
      <c r="H34" s="30"/>
      <c r="I34" s="36" t="s">
        <v>253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34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</row>
    <row r="35" spans="1:123" ht="15.75">
      <c r="A35" s="29"/>
      <c r="B35" s="29"/>
      <c r="C35" s="29"/>
      <c r="D35" s="29"/>
      <c r="E35" s="29"/>
      <c r="F35" s="29"/>
      <c r="G35" s="29"/>
      <c r="H35" s="30"/>
      <c r="I35" s="36" t="s">
        <v>267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  <c r="AP35" s="34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</row>
    <row r="36" spans="1:123" ht="15.75">
      <c r="A36" s="29"/>
      <c r="B36" s="29"/>
      <c r="C36" s="29"/>
      <c r="D36" s="29"/>
      <c r="E36" s="29"/>
      <c r="F36" s="29"/>
      <c r="G36" s="29"/>
      <c r="H36" s="30"/>
      <c r="I36" s="36" t="s">
        <v>268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  <c r="AP36" s="34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</row>
    <row r="37" spans="1:123" ht="15.75">
      <c r="A37" s="29"/>
      <c r="B37" s="29"/>
      <c r="C37" s="29"/>
      <c r="D37" s="29"/>
      <c r="E37" s="29"/>
      <c r="F37" s="29"/>
      <c r="G37" s="29"/>
      <c r="H37" s="30"/>
      <c r="I37" s="36" t="s">
        <v>269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  <c r="AP37" s="34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</row>
    <row r="38" spans="1:123" ht="15.75">
      <c r="A38" s="29"/>
      <c r="B38" s="29"/>
      <c r="C38" s="29"/>
      <c r="D38" s="29"/>
      <c r="E38" s="29"/>
      <c r="F38" s="29"/>
      <c r="G38" s="29"/>
      <c r="H38" s="30"/>
      <c r="I38" s="36" t="s">
        <v>270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  <c r="AP38" s="34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</row>
    <row r="39" spans="1:123" ht="15.75">
      <c r="A39" s="29"/>
      <c r="B39" s="29"/>
      <c r="C39" s="29"/>
      <c r="D39" s="29"/>
      <c r="E39" s="29"/>
      <c r="F39" s="29"/>
      <c r="G39" s="29"/>
      <c r="H39" s="30"/>
      <c r="I39" s="36" t="s">
        <v>271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34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</row>
    <row r="40" spans="1:123" ht="15.75">
      <c r="A40" s="29"/>
      <c r="B40" s="29"/>
      <c r="C40" s="29"/>
      <c r="D40" s="29"/>
      <c r="E40" s="29"/>
      <c r="F40" s="29"/>
      <c r="G40" s="29"/>
      <c r="H40" s="30"/>
      <c r="I40" s="36" t="s">
        <v>272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  <c r="AP40" s="34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</row>
    <row r="41" spans="1:123" ht="15.75">
      <c r="A41" s="29"/>
      <c r="B41" s="29"/>
      <c r="C41" s="29"/>
      <c r="D41" s="29"/>
      <c r="E41" s="29"/>
      <c r="F41" s="29"/>
      <c r="G41" s="29"/>
      <c r="H41" s="30"/>
      <c r="I41" s="36" t="s">
        <v>273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34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</row>
    <row r="42" spans="1:123" ht="15.75">
      <c r="A42" s="29"/>
      <c r="B42" s="29"/>
      <c r="C42" s="29"/>
      <c r="D42" s="29"/>
      <c r="E42" s="29"/>
      <c r="F42" s="29"/>
      <c r="G42" s="29"/>
      <c r="H42" s="30"/>
      <c r="I42" s="36" t="s">
        <v>274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  <c r="AP42" s="34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</row>
    <row r="43" spans="1:123" ht="15.75">
      <c r="A43" s="29"/>
      <c r="B43" s="29"/>
      <c r="C43" s="29"/>
      <c r="D43" s="29"/>
      <c r="E43" s="29"/>
      <c r="F43" s="29"/>
      <c r="G43" s="29"/>
      <c r="H43" s="30"/>
      <c r="I43" s="36" t="s">
        <v>262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  <c r="AP43" s="34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</row>
    <row r="44" spans="1:123" ht="15.75">
      <c r="A44" s="29"/>
      <c r="B44" s="29"/>
      <c r="C44" s="29"/>
      <c r="D44" s="29"/>
      <c r="E44" s="29"/>
      <c r="F44" s="29"/>
      <c r="G44" s="29"/>
      <c r="H44" s="30"/>
      <c r="I44" s="36" t="s">
        <v>263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/>
      <c r="AP44" s="34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</row>
    <row r="45" spans="1:123" ht="15.75">
      <c r="A45" s="29"/>
      <c r="B45" s="29"/>
      <c r="C45" s="29"/>
      <c r="D45" s="29"/>
      <c r="E45" s="29"/>
      <c r="F45" s="29"/>
      <c r="G45" s="29"/>
      <c r="H45" s="30"/>
      <c r="I45" s="36" t="s">
        <v>264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  <c r="AP45" s="34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</row>
    <row r="46" spans="1:123" ht="15.75">
      <c r="A46" s="29" t="s">
        <v>46</v>
      </c>
      <c r="B46" s="29"/>
      <c r="C46" s="29"/>
      <c r="D46" s="29"/>
      <c r="E46" s="29"/>
      <c r="F46" s="29"/>
      <c r="G46" s="29"/>
      <c r="H46" s="30"/>
      <c r="I46" s="31" t="s">
        <v>276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  <c r="AP46" s="34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</row>
    <row r="47" spans="1:123" ht="15.75">
      <c r="A47" s="29"/>
      <c r="B47" s="29"/>
      <c r="C47" s="29"/>
      <c r="D47" s="29"/>
      <c r="E47" s="29"/>
      <c r="F47" s="29"/>
      <c r="G47" s="29"/>
      <c r="H47" s="30"/>
      <c r="I47" s="36" t="s">
        <v>277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  <c r="AP47" s="34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8" spans="1:123" ht="15.75">
      <c r="A48" s="29"/>
      <c r="B48" s="29"/>
      <c r="C48" s="29"/>
      <c r="D48" s="29"/>
      <c r="E48" s="29"/>
      <c r="F48" s="29"/>
      <c r="G48" s="29"/>
      <c r="H48" s="30"/>
      <c r="I48" s="68" t="s">
        <v>278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34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</row>
    <row r="49" spans="1:123" ht="15.75">
      <c r="A49" s="29"/>
      <c r="B49" s="29"/>
      <c r="C49" s="29"/>
      <c r="D49" s="29"/>
      <c r="E49" s="29"/>
      <c r="F49" s="29"/>
      <c r="G49" s="29"/>
      <c r="H49" s="30"/>
      <c r="I49" s="67" t="s">
        <v>279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34" t="s">
        <v>280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</row>
    <row r="50" spans="1:123" ht="15.75">
      <c r="A50" s="29"/>
      <c r="B50" s="29"/>
      <c r="C50" s="29"/>
      <c r="D50" s="29"/>
      <c r="E50" s="29"/>
      <c r="F50" s="29"/>
      <c r="G50" s="29"/>
      <c r="H50" s="30"/>
      <c r="I50" s="31" t="s">
        <v>281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4" t="s">
        <v>275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</row>
    <row r="51" spans="1:123" ht="15.75">
      <c r="A51" s="29"/>
      <c r="B51" s="29"/>
      <c r="C51" s="29"/>
      <c r="D51" s="29"/>
      <c r="E51" s="29"/>
      <c r="F51" s="29"/>
      <c r="G51" s="29"/>
      <c r="H51" s="30"/>
      <c r="I51" s="39" t="s">
        <v>282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1"/>
      <c r="AP51" s="34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</row>
    <row r="52" spans="1:123" ht="15.75">
      <c r="A52" s="29"/>
      <c r="B52" s="29"/>
      <c r="C52" s="29"/>
      <c r="D52" s="29"/>
      <c r="E52" s="29"/>
      <c r="F52" s="29"/>
      <c r="G52" s="29"/>
      <c r="H52" s="30"/>
      <c r="I52" s="69" t="s">
        <v>283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34" t="s">
        <v>275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</row>
    <row r="53" spans="1:123" ht="15.75">
      <c r="A53" s="29" t="s">
        <v>50</v>
      </c>
      <c r="B53" s="29"/>
      <c r="C53" s="29"/>
      <c r="D53" s="29"/>
      <c r="E53" s="29"/>
      <c r="F53" s="29"/>
      <c r="G53" s="29"/>
      <c r="H53" s="30"/>
      <c r="I53" s="31" t="s">
        <v>284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  <c r="AP53" s="34" t="s">
        <v>275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</row>
    <row r="54" spans="1:123" ht="15.75">
      <c r="A54" s="29"/>
      <c r="B54" s="29"/>
      <c r="C54" s="29"/>
      <c r="D54" s="29"/>
      <c r="E54" s="29"/>
      <c r="F54" s="29"/>
      <c r="G54" s="29"/>
      <c r="H54" s="30"/>
      <c r="I54" s="36" t="s">
        <v>285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  <c r="AP54" s="34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</row>
    <row r="55" spans="1:123" ht="15.75">
      <c r="A55" s="29"/>
      <c r="B55" s="29"/>
      <c r="C55" s="29"/>
      <c r="D55" s="29"/>
      <c r="E55" s="29"/>
      <c r="F55" s="29"/>
      <c r="G55" s="29"/>
      <c r="H55" s="30"/>
      <c r="I55" s="39" t="s">
        <v>277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1"/>
      <c r="AP55" s="34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</row>
    <row r="56" spans="1:123" ht="15.75">
      <c r="A56" s="29" t="s">
        <v>60</v>
      </c>
      <c r="B56" s="29"/>
      <c r="C56" s="29"/>
      <c r="D56" s="29"/>
      <c r="E56" s="29"/>
      <c r="F56" s="29"/>
      <c r="G56" s="29"/>
      <c r="H56" s="29"/>
      <c r="I56" s="68" t="s">
        <v>286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</row>
    <row r="57" spans="1:123" ht="15.75">
      <c r="A57" s="29" t="s">
        <v>62</v>
      </c>
      <c r="B57" s="29"/>
      <c r="C57" s="29"/>
      <c r="D57" s="29"/>
      <c r="E57" s="29"/>
      <c r="F57" s="29"/>
      <c r="G57" s="29"/>
      <c r="H57" s="30"/>
      <c r="I57" s="31" t="s">
        <v>287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  <c r="AP57" s="34" t="s">
        <v>275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>
        <v>222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>
        <v>241</v>
      </c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v>241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>
        <v>241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v>241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114">
        <v>255</v>
      </c>
      <c r="DJ57" s="115"/>
      <c r="DK57" s="115"/>
      <c r="DL57" s="115"/>
      <c r="DM57" s="115"/>
      <c r="DN57" s="115"/>
      <c r="DO57" s="115"/>
      <c r="DP57" s="115"/>
      <c r="DQ57" s="115"/>
      <c r="DR57" s="115"/>
      <c r="DS57" s="116"/>
    </row>
    <row r="58" spans="1:123" ht="15.75">
      <c r="A58" s="29"/>
      <c r="B58" s="29"/>
      <c r="C58" s="29"/>
      <c r="D58" s="29"/>
      <c r="E58" s="29"/>
      <c r="F58" s="29"/>
      <c r="G58" s="29"/>
      <c r="H58" s="30"/>
      <c r="I58" s="36" t="s">
        <v>288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  <c r="AP58" s="34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117"/>
      <c r="DJ58" s="118"/>
      <c r="DK58" s="118"/>
      <c r="DL58" s="118"/>
      <c r="DM58" s="118"/>
      <c r="DN58" s="118"/>
      <c r="DO58" s="118"/>
      <c r="DP58" s="118"/>
      <c r="DQ58" s="118"/>
      <c r="DR58" s="118"/>
      <c r="DS58" s="119"/>
    </row>
    <row r="59" spans="1:123" ht="15.75">
      <c r="A59" s="29"/>
      <c r="B59" s="29"/>
      <c r="C59" s="29"/>
      <c r="D59" s="29"/>
      <c r="E59" s="29"/>
      <c r="F59" s="29"/>
      <c r="G59" s="29"/>
      <c r="H59" s="30"/>
      <c r="I59" s="36" t="s">
        <v>289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  <c r="AP59" s="34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117"/>
      <c r="DJ59" s="118"/>
      <c r="DK59" s="118"/>
      <c r="DL59" s="118"/>
      <c r="DM59" s="118"/>
      <c r="DN59" s="118"/>
      <c r="DO59" s="118"/>
      <c r="DP59" s="118"/>
      <c r="DQ59" s="118"/>
      <c r="DR59" s="118"/>
      <c r="DS59" s="119"/>
    </row>
    <row r="60" spans="1:123" ht="15.75">
      <c r="A60" s="29"/>
      <c r="B60" s="29"/>
      <c r="C60" s="29"/>
      <c r="D60" s="29"/>
      <c r="E60" s="29"/>
      <c r="F60" s="29"/>
      <c r="G60" s="29"/>
      <c r="H60" s="30"/>
      <c r="I60" s="36" t="s">
        <v>290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34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120"/>
      <c r="DJ60" s="121"/>
      <c r="DK60" s="121"/>
      <c r="DL60" s="121"/>
      <c r="DM60" s="121"/>
      <c r="DN60" s="121"/>
      <c r="DO60" s="121"/>
      <c r="DP60" s="121"/>
      <c r="DQ60" s="121"/>
      <c r="DR60" s="121"/>
      <c r="DS60" s="122"/>
    </row>
    <row r="61" spans="1:123" ht="15.75">
      <c r="A61" s="29" t="s">
        <v>65</v>
      </c>
      <c r="B61" s="29"/>
      <c r="C61" s="29"/>
      <c r="D61" s="29"/>
      <c r="E61" s="29"/>
      <c r="F61" s="29"/>
      <c r="G61" s="29"/>
      <c r="H61" s="30"/>
      <c r="I61" s="31" t="s">
        <v>287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  <c r="AP61" s="34" t="s">
        <v>275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>
        <v>94.73</v>
      </c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>
        <v>115</v>
      </c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>
        <v>115</v>
      </c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>
        <v>150.9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>
        <v>150.9</v>
      </c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>
        <v>160</v>
      </c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ht="15.75">
      <c r="A62" s="29"/>
      <c r="B62" s="29"/>
      <c r="C62" s="29"/>
      <c r="D62" s="29"/>
      <c r="E62" s="29"/>
      <c r="F62" s="29"/>
      <c r="G62" s="29"/>
      <c r="H62" s="30"/>
      <c r="I62" s="36" t="s">
        <v>288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8"/>
      <c r="AP62" s="34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ht="15.75">
      <c r="A63" s="29"/>
      <c r="B63" s="29"/>
      <c r="C63" s="29"/>
      <c r="D63" s="29"/>
      <c r="E63" s="29"/>
      <c r="F63" s="29"/>
      <c r="G63" s="29"/>
      <c r="H63" s="30"/>
      <c r="I63" s="36" t="s">
        <v>291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  <c r="AP63" s="34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ht="15.75">
      <c r="A64" s="29"/>
      <c r="B64" s="29"/>
      <c r="C64" s="29"/>
      <c r="D64" s="29"/>
      <c r="E64" s="29"/>
      <c r="F64" s="29"/>
      <c r="G64" s="29"/>
      <c r="H64" s="30"/>
      <c r="I64" s="36" t="s">
        <v>292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  <c r="AP64" s="34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ht="15.75">
      <c r="A65" s="29"/>
      <c r="B65" s="29"/>
      <c r="C65" s="29"/>
      <c r="D65" s="29"/>
      <c r="E65" s="29"/>
      <c r="F65" s="29"/>
      <c r="G65" s="29"/>
      <c r="H65" s="30"/>
      <c r="I65" s="36" t="s">
        <v>328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8"/>
      <c r="AP65" s="34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ht="15.75">
      <c r="A66" s="29" t="s">
        <v>66</v>
      </c>
      <c r="B66" s="29"/>
      <c r="C66" s="29"/>
      <c r="D66" s="29"/>
      <c r="E66" s="29"/>
      <c r="F66" s="29"/>
      <c r="G66" s="29"/>
      <c r="H66" s="30"/>
      <c r="I66" s="31" t="s">
        <v>293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  <c r="AP66" s="34" t="s">
        <v>59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</row>
    <row r="67" spans="1:123" ht="15.75">
      <c r="A67" s="29"/>
      <c r="B67" s="29"/>
      <c r="C67" s="29"/>
      <c r="D67" s="29"/>
      <c r="E67" s="29"/>
      <c r="F67" s="29"/>
      <c r="G67" s="29"/>
      <c r="H67" s="30"/>
      <c r="I67" s="36" t="s">
        <v>294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8"/>
      <c r="AP67" s="34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</row>
    <row r="68" spans="1:123" ht="15.75">
      <c r="A68" s="29"/>
      <c r="B68" s="29"/>
      <c r="C68" s="29"/>
      <c r="D68" s="29"/>
      <c r="E68" s="29"/>
      <c r="F68" s="29"/>
      <c r="G68" s="29"/>
      <c r="H68" s="30"/>
      <c r="I68" s="68" t="s">
        <v>194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34" t="s">
        <v>59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112">
        <v>14.91</v>
      </c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>
        <v>13.71</v>
      </c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>
        <v>13.71</v>
      </c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>
        <v>13.71</v>
      </c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>
        <v>13.71</v>
      </c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3">
        <v>14.5</v>
      </c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</row>
    <row r="69" spans="1:123" ht="15.75">
      <c r="A69" s="29"/>
      <c r="B69" s="29"/>
      <c r="C69" s="29"/>
      <c r="D69" s="29"/>
      <c r="E69" s="29"/>
      <c r="F69" s="29"/>
      <c r="G69" s="29"/>
      <c r="H69" s="30"/>
      <c r="I69" s="68" t="s">
        <v>195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34" t="s">
        <v>59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112">
        <v>13.7</v>
      </c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3">
        <v>12.6</v>
      </c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>
        <v>12.6</v>
      </c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>
        <v>12.6</v>
      </c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>
        <v>12.6</v>
      </c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>
        <v>13.3</v>
      </c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</row>
    <row r="70" spans="1:123" ht="15.75">
      <c r="A70" s="29"/>
      <c r="B70" s="29"/>
      <c r="C70" s="29"/>
      <c r="D70" s="29"/>
      <c r="E70" s="29"/>
      <c r="F70" s="29"/>
      <c r="G70" s="29"/>
      <c r="H70" s="30"/>
      <c r="I70" s="68" t="s">
        <v>196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34" t="s">
        <v>59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112">
        <v>9.33</v>
      </c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>
        <v>8.58</v>
      </c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>
        <v>8.58</v>
      </c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>
        <v>8.58</v>
      </c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>
        <v>8.58</v>
      </c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3">
        <f>CX70*1.058</f>
        <v>9.07764</v>
      </c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</row>
    <row r="71" spans="1:123" ht="15.75">
      <c r="A71" s="29"/>
      <c r="B71" s="29"/>
      <c r="C71" s="29"/>
      <c r="D71" s="29"/>
      <c r="E71" s="29"/>
      <c r="F71" s="29"/>
      <c r="G71" s="29"/>
      <c r="H71" s="30"/>
      <c r="I71" s="68" t="s">
        <v>197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34" t="s">
        <v>59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112">
        <v>5.41</v>
      </c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>
        <v>4.98</v>
      </c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>
        <v>4.98</v>
      </c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>
        <v>4.98</v>
      </c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>
        <v>4.98</v>
      </c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3">
        <v>5.3</v>
      </c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</row>
    <row r="72" spans="1:123" ht="15.75">
      <c r="A72" s="29" t="s">
        <v>86</v>
      </c>
      <c r="B72" s="29"/>
      <c r="C72" s="29"/>
      <c r="D72" s="29"/>
      <c r="E72" s="29"/>
      <c r="F72" s="29"/>
      <c r="G72" s="29"/>
      <c r="H72" s="29"/>
      <c r="I72" s="69" t="s">
        <v>329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</row>
    <row r="73" spans="1:123" ht="15.75">
      <c r="A73" s="29" t="s">
        <v>90</v>
      </c>
      <c r="B73" s="29"/>
      <c r="C73" s="29"/>
      <c r="D73" s="29"/>
      <c r="E73" s="29"/>
      <c r="F73" s="29"/>
      <c r="G73" s="29"/>
      <c r="H73" s="29"/>
      <c r="I73" s="68" t="s">
        <v>295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29" t="s">
        <v>296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68" t="s">
        <v>297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29" t="s">
        <v>296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</row>
    <row r="75" spans="1:123" ht="15.75">
      <c r="A75" s="29" t="s">
        <v>95</v>
      </c>
      <c r="B75" s="29"/>
      <c r="C75" s="29"/>
      <c r="D75" s="29"/>
      <c r="E75" s="29"/>
      <c r="F75" s="29"/>
      <c r="G75" s="29"/>
      <c r="H75" s="29"/>
      <c r="I75" s="68" t="s">
        <v>298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29" t="s">
        <v>280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</row>
    <row r="76" spans="1:123" ht="15.75">
      <c r="A76" s="29" t="s">
        <v>97</v>
      </c>
      <c r="B76" s="29"/>
      <c r="C76" s="29"/>
      <c r="D76" s="29"/>
      <c r="E76" s="29"/>
      <c r="F76" s="29"/>
      <c r="G76" s="29"/>
      <c r="H76" s="29"/>
      <c r="I76" s="68" t="s">
        <v>299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29" t="s">
        <v>300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68" t="s">
        <v>240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</row>
    <row r="78" spans="1:123" ht="15.75">
      <c r="A78" s="111" t="s">
        <v>301</v>
      </c>
      <c r="B78" s="111"/>
      <c r="C78" s="111"/>
      <c r="D78" s="111"/>
      <c r="E78" s="111"/>
      <c r="F78" s="111"/>
      <c r="G78" s="111"/>
      <c r="H78" s="111"/>
      <c r="I78" s="68" t="s">
        <v>302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29" t="s">
        <v>300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</row>
    <row r="79" spans="1:123" ht="15.75">
      <c r="A79" s="111"/>
      <c r="B79" s="111"/>
      <c r="C79" s="111"/>
      <c r="D79" s="111"/>
      <c r="E79" s="111"/>
      <c r="F79" s="111"/>
      <c r="G79" s="111"/>
      <c r="H79" s="111"/>
      <c r="I79" s="68" t="s">
        <v>303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</row>
    <row r="80" spans="1:123" ht="15.75">
      <c r="A80" s="29" t="s">
        <v>304</v>
      </c>
      <c r="B80" s="29"/>
      <c r="C80" s="29"/>
      <c r="D80" s="29"/>
      <c r="E80" s="29"/>
      <c r="F80" s="29"/>
      <c r="G80" s="29"/>
      <c r="H80" s="29"/>
      <c r="I80" s="68" t="s">
        <v>305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29" t="s">
        <v>300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110" t="s">
        <v>321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29" t="s">
        <v>300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110" t="s">
        <v>323</v>
      </c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29" t="s">
        <v>300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110" t="s">
        <v>322</v>
      </c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29" t="s">
        <v>300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</row>
    <row r="84" spans="1:123" ht="15.75" customHeight="1">
      <c r="A84" s="29"/>
      <c r="B84" s="29"/>
      <c r="C84" s="29"/>
      <c r="D84" s="29"/>
      <c r="E84" s="29"/>
      <c r="F84" s="29"/>
      <c r="G84" s="29"/>
      <c r="H84" s="29"/>
      <c r="I84" s="110" t="s">
        <v>324</v>
      </c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29" t="s">
        <v>300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</row>
    <row r="85" spans="1:123" ht="15.75">
      <c r="A85" s="29" t="s">
        <v>306</v>
      </c>
      <c r="B85" s="29"/>
      <c r="C85" s="29"/>
      <c r="D85" s="29"/>
      <c r="E85" s="29"/>
      <c r="F85" s="29"/>
      <c r="G85" s="29"/>
      <c r="H85" s="29"/>
      <c r="I85" s="68" t="s">
        <v>307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29" t="s">
        <v>300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</row>
    <row r="86" spans="1:123" ht="15.75">
      <c r="A86" s="29"/>
      <c r="B86" s="29"/>
      <c r="C86" s="29"/>
      <c r="D86" s="29"/>
      <c r="E86" s="29"/>
      <c r="F86" s="29"/>
      <c r="G86" s="29"/>
      <c r="H86" s="29"/>
      <c r="I86" s="68" t="s">
        <v>308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</row>
    <row r="87" spans="1:123" ht="15.75">
      <c r="A87" s="29" t="s">
        <v>100</v>
      </c>
      <c r="B87" s="29"/>
      <c r="C87" s="29"/>
      <c r="D87" s="29"/>
      <c r="E87" s="29"/>
      <c r="F87" s="29"/>
      <c r="G87" s="29"/>
      <c r="H87" s="29"/>
      <c r="I87" s="68" t="s">
        <v>309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</row>
    <row r="88" spans="1:123" ht="15.75">
      <c r="A88" s="29"/>
      <c r="B88" s="29"/>
      <c r="C88" s="29"/>
      <c r="D88" s="29"/>
      <c r="E88" s="29"/>
      <c r="F88" s="29"/>
      <c r="G88" s="29"/>
      <c r="H88" s="29"/>
      <c r="I88" s="68" t="s">
        <v>310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</row>
    <row r="89" spans="1:123" ht="15.75">
      <c r="A89" s="29" t="s">
        <v>103</v>
      </c>
      <c r="B89" s="29"/>
      <c r="C89" s="29"/>
      <c r="D89" s="29"/>
      <c r="E89" s="29"/>
      <c r="F89" s="29"/>
      <c r="G89" s="29"/>
      <c r="H89" s="29"/>
      <c r="I89" s="68" t="s">
        <v>311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29" t="s">
        <v>313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</row>
    <row r="90" spans="1:123" ht="15.75">
      <c r="A90" s="29"/>
      <c r="B90" s="29"/>
      <c r="C90" s="29"/>
      <c r="D90" s="29"/>
      <c r="E90" s="29"/>
      <c r="F90" s="29"/>
      <c r="G90" s="29"/>
      <c r="H90" s="29"/>
      <c r="I90" s="68" t="s">
        <v>312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29" t="s">
        <v>314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</row>
    <row r="91" spans="1:123" ht="15.75">
      <c r="A91" s="29" t="s">
        <v>315</v>
      </c>
      <c r="B91" s="29"/>
      <c r="C91" s="29"/>
      <c r="D91" s="29"/>
      <c r="E91" s="29"/>
      <c r="F91" s="29"/>
      <c r="G91" s="29"/>
      <c r="H91" s="29"/>
      <c r="I91" s="68" t="s">
        <v>316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29" t="s">
        <v>300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</row>
    <row r="92" spans="1:123" ht="15.75">
      <c r="A92" s="29" t="s">
        <v>317</v>
      </c>
      <c r="B92" s="29"/>
      <c r="C92" s="29"/>
      <c r="D92" s="29"/>
      <c r="E92" s="29"/>
      <c r="F92" s="29"/>
      <c r="G92" s="29"/>
      <c r="H92" s="29"/>
      <c r="I92" s="68" t="s">
        <v>318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29" t="s">
        <v>319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68" t="s">
        <v>92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68" t="s">
        <v>320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29" t="s">
        <v>319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</row>
    <row r="95" spans="1:123" ht="15.75">
      <c r="A95" s="29"/>
      <c r="B95" s="29"/>
      <c r="C95" s="29"/>
      <c r="D95" s="29"/>
      <c r="E95" s="29"/>
      <c r="F95" s="29"/>
      <c r="G95" s="29"/>
      <c r="H95" s="29"/>
      <c r="I95" s="68" t="s">
        <v>308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29" t="s">
        <v>319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</row>
    <row r="111" spans="1:18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="20" customFormat="1" ht="11.25">
      <c r="A112" s="20" t="s">
        <v>242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255" man="1"/>
    <brk id="55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Econom</cp:lastModifiedBy>
  <cp:lastPrinted>2016-04-19T11:11:52Z</cp:lastPrinted>
  <dcterms:created xsi:type="dcterms:W3CDTF">2004-09-19T06:34:55Z</dcterms:created>
  <dcterms:modified xsi:type="dcterms:W3CDTF">2016-04-19T11:12:38Z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