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75" windowWidth="15300" windowHeight="4080"/>
  </bookViews>
  <sheets>
    <sheet name="Лист1" sheetId="3" r:id="rId1"/>
    <sheet name="Лист2" sheetId="4" r:id="rId2"/>
    <sheet name="Листы3-5" sheetId="9" r:id="rId3"/>
    <sheet name="Листы6-11" sheetId="6" r:id="rId4"/>
    <sheet name="Листы15-18" sheetId="8" r:id="rId5"/>
  </sheets>
  <definedNames>
    <definedName name="_xlnm.Print_Titles" localSheetId="4">'Листы15-18'!$10:$14</definedName>
    <definedName name="_xlnm.Print_Titles" localSheetId="2">'Листы3-5'!$8:$10</definedName>
    <definedName name="_xlnm.Print_Titles" localSheetId="3">'Листы6-11'!$7:$9</definedName>
    <definedName name="_xlnm.Print_Area" localSheetId="4">'Листы15-18'!$A$1:$DS$97</definedName>
    <definedName name="_xlnm.Print_Area" localSheetId="3">'Листы6-11'!$A$1:$DS$160</definedName>
  </definedNames>
  <calcPr calcId="124519"/>
</workbook>
</file>

<file path=xl/calcChain.xml><?xml version="1.0" encoding="utf-8"?>
<calcChain xmlns="http://schemas.openxmlformats.org/spreadsheetml/2006/main">
  <c r="CX44" i="6"/>
  <c r="CX43"/>
  <c r="CX94"/>
  <c r="CX93"/>
  <c r="CX91"/>
  <c r="CX90"/>
  <c r="CX82"/>
  <c r="BF94" l="1"/>
  <c r="BF93"/>
  <c r="BF91"/>
  <c r="BF90"/>
  <c r="CX148"/>
  <c r="CX147"/>
  <c r="CB57" i="9"/>
  <c r="CX57" s="1"/>
  <c r="CB56"/>
  <c r="CX56" s="1"/>
  <c r="CB55"/>
  <c r="CX55" s="1"/>
  <c r="BF58"/>
  <c r="BF51" s="1"/>
  <c r="CB51"/>
  <c r="CX48"/>
  <c r="BF15" l="1"/>
  <c r="CB15" s="1"/>
  <c r="CB14"/>
  <c r="CX14" s="1"/>
  <c r="CB13"/>
  <c r="CX13"/>
  <c r="CX51"/>
  <c r="CX16"/>
  <c r="CX15" l="1"/>
  <c r="CB17"/>
  <c r="CX17" s="1"/>
  <c r="CX77" l="1"/>
  <c r="CB77"/>
  <c r="BF77"/>
  <c r="BF20" i="6" l="1"/>
  <c r="BF19"/>
  <c r="CX149"/>
  <c r="CX150" s="1"/>
  <c r="CB149"/>
  <c r="CB150" s="1"/>
  <c r="BF149"/>
  <c r="BF150" s="1"/>
  <c r="BF20" i="9"/>
  <c r="CB16" i="6"/>
  <c r="CX16"/>
  <c r="CB17"/>
  <c r="CX17"/>
  <c r="BF17"/>
  <c r="BF16"/>
  <c r="BF15" s="1"/>
  <c r="CX98"/>
  <c r="CX95"/>
  <c r="CX92"/>
  <c r="CX89"/>
  <c r="CX78"/>
  <c r="CX73"/>
  <c r="CX70"/>
  <c r="CX65"/>
  <c r="CX62"/>
  <c r="CX53"/>
  <c r="CX50"/>
  <c r="CX39"/>
  <c r="CX31"/>
  <c r="CX28"/>
  <c r="CB98"/>
  <c r="CB95"/>
  <c r="CB92"/>
  <c r="CB89"/>
  <c r="CB78"/>
  <c r="CB70"/>
  <c r="CB65"/>
  <c r="CB62"/>
  <c r="CB53"/>
  <c r="CB50"/>
  <c r="CB39"/>
  <c r="CB31"/>
  <c r="CB28"/>
  <c r="BF126"/>
  <c r="BF121" s="1"/>
  <c r="BF109"/>
  <c r="BF104" s="1"/>
  <c r="BF98"/>
  <c r="BF95"/>
  <c r="BF92"/>
  <c r="BF89"/>
  <c r="BF78"/>
  <c r="BF73"/>
  <c r="BF70"/>
  <c r="BF65"/>
  <c r="BF62"/>
  <c r="BF53"/>
  <c r="BF50"/>
  <c r="BF42"/>
  <c r="BF39"/>
  <c r="BF31"/>
  <c r="BF28"/>
  <c r="BF81"/>
  <c r="BF22" l="1"/>
  <c r="BF34"/>
  <c r="BF45"/>
  <c r="CB45"/>
  <c r="CB56"/>
  <c r="CB84"/>
  <c r="CX84"/>
  <c r="BF84"/>
  <c r="BF56"/>
  <c r="CX45"/>
  <c r="CX56"/>
  <c r="CX68"/>
  <c r="CX15"/>
  <c r="BF76"/>
  <c r="BF68"/>
  <c r="CB22"/>
  <c r="CX22"/>
  <c r="CB15"/>
  <c r="CB126"/>
  <c r="CB121" s="1"/>
  <c r="CB109"/>
  <c r="CB104" s="1"/>
  <c r="CX109"/>
  <c r="CX104" s="1"/>
  <c r="BF18"/>
  <c r="BF13" s="1"/>
  <c r="CX20" i="9"/>
  <c r="CB20"/>
  <c r="CX126" i="6"/>
  <c r="CX121" s="1"/>
  <c r="BF10" l="1"/>
  <c r="CX58" i="9"/>
  <c r="CB20" i="6"/>
  <c r="CB73"/>
  <c r="CB68" s="1"/>
  <c r="CB42"/>
  <c r="CB34" s="1"/>
  <c r="CB19" l="1"/>
  <c r="CB18" s="1"/>
  <c r="CB81"/>
  <c r="CB76" s="1"/>
  <c r="CB13" l="1"/>
  <c r="CB10" s="1"/>
  <c r="CX42"/>
  <c r="CX34" s="1"/>
  <c r="CX19"/>
  <c r="CX81" l="1"/>
  <c r="CX76" s="1"/>
  <c r="CX20"/>
  <c r="CX18" l="1"/>
  <c r="CX13" s="1"/>
  <c r="CX10"/>
</calcChain>
</file>

<file path=xl/sharedStrings.xml><?xml version="1.0" encoding="utf-8"?>
<sst xmlns="http://schemas.openxmlformats.org/spreadsheetml/2006/main" count="645" uniqueCount="357">
  <si>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</si>
  <si>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</si>
  <si>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</si>
  <si>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</si>
  <si>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</si>
  <si>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</si>
  <si>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</si>
  <si>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</si>
  <si>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</si>
  <si>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</si>
  <si>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</si>
  <si>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</si>
  <si>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</si>
  <si>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</si>
  <si>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</si>
  <si>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</si>
  <si>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</si>
  <si>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</si>
  <si>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</si>
  <si>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</si>
  <si>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</si>
  <si>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</si>
  <si>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</si>
  <si>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</si>
  <si>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</si>
  <si>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</si>
  <si>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</si>
  <si>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</si>
  <si>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</si>
  <si>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</si>
  <si>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</si>
  <si>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</si>
  <si>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</si>
  <si>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Предложения</t>
  </si>
  <si>
    <t>на расчетный период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</si>
  <si>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</si>
  <si>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</si>
  <si>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</si>
  <si>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</si>
  <si>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</si>
  <si>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</si>
  <si>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</si>
  <si>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</si>
  <si>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</si>
  <si>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</si>
  <si>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</si>
  <si>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</si>
  <si>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</si>
  <si>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</si>
  <si>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</si>
  <si>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</si>
  <si>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</si>
  <si>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</si>
  <si>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</si>
  <si>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</si>
  <si>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</si>
  <si>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</si>
  <si>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</si>
  <si>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</si>
  <si>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</si>
  <si>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</si>
  <si>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</si>
  <si>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</si>
  <si>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</si>
  <si>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</si>
  <si>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</si>
  <si>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</si>
  <si>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</si>
  <si>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</si>
  <si>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</si>
  <si>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</si>
  <si>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</si>
  <si>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</si>
  <si>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</si>
  <si>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</si>
  <si>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</si>
  <si>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</si>
  <si>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</si>
  <si>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</si>
  <si>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</si>
  <si>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</si>
  <si>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</si>
  <si>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</si>
  <si>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</si>
  <si>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</si>
  <si>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</si>
  <si>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</si>
  <si>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</si>
  <si>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</si>
  <si>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</si>
  <si>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</si>
  <si>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</si>
  <si>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</si>
  <si>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</si>
  <si>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</si>
  <si>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</si>
  <si>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</si>
  <si>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</si>
  <si>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</si>
  <si>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</si>
  <si>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</si>
  <si>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</si>
  <si>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</si>
  <si>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</si>
  <si>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</si>
  <si>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</si>
  <si>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</si>
  <si>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</si>
  <si>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</si>
  <si>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</si>
  <si>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</si>
  <si>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</si>
  <si>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</si>
  <si>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</si>
  <si>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</si>
  <si>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</si>
  <si>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</si>
  <si>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</si>
  <si>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</si>
  <si>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</si>
  <si>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</si>
  <si>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</si>
  <si>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</si>
  <si>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</si>
  <si>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</si>
  <si>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</si>
  <si>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</si>
  <si>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</si>
  <si>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</si>
  <si>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</si>
  <si>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</si>
  <si>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</si>
  <si>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</si>
  <si>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</si>
  <si>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</si>
  <si>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</si>
  <si>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</si>
  <si>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</si>
  <si>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</si>
  <si>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</si>
  <si>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</si>
  <si>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</si>
  <si>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</si>
  <si>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</si>
  <si>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</si>
  <si>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</si>
  <si>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</si>
  <si>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</si>
  <si>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</si>
  <si>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</si>
  <si>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</si>
  <si>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</si>
  <si>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</si>
  <si>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</si>
  <si>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</si>
  <si>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</si>
  <si>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</si>
  <si>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</si>
  <si>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</si>
  <si>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</si>
  <si>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</si>
  <si>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</si>
  <si>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</si>
  <si>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</si>
  <si>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</si>
  <si>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</si>
  <si>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</si>
  <si>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</si>
  <si>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</si>
  <si>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</si>
  <si>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</si>
  <si>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</si>
  <si>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</si>
  <si>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</si>
  <si>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</si>
  <si>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</si>
  <si>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</si>
  <si>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</si>
  <si>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</si>
  <si>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</si>
  <si>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</si>
  <si>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</si>
  <si>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</si>
  <si>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</si>
  <si>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</si>
  <si>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</si>
  <si>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</si>
  <si>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</si>
  <si>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</si>
  <si>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</si>
  <si>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</si>
  <si>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</si>
  <si>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</si>
  <si>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</si>
  <si>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</si>
  <si>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</si>
  <si>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</si>
  <si>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</si>
  <si>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</si>
  <si>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</si>
  <si>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</si>
  <si>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</si>
  <si>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</si>
  <si>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</si>
  <si>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</si>
  <si>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</si>
  <si>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</si>
  <si>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</si>
  <si>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</si>
  <si>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</si>
  <si>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</si>
  <si>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</si>
  <si>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</si>
  <si>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</si>
  <si>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</si>
  <si>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</si>
  <si>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</si>
  <si>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</si>
  <si>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</si>
  <si>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</si>
  <si>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</si>
  <si>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</si>
  <si>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</si>
  <si>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</si>
  <si>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</si>
  <si>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</si>
  <si>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</si>
  <si>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</si>
  <si>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</si>
  <si>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</si>
  <si>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</si>
  <si>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</si>
  <si>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</si>
  <si>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</si>
  <si>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</si>
  <si>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</si>
  <si>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</si>
  <si>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</si>
  <si>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</si>
  <si>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</si>
  <si>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</si>
  <si>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</si>
  <si>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</si>
  <si>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</si>
  <si>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</si>
  <si>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</si>
  <si>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</si>
  <si>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</si>
  <si>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</si>
  <si>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</si>
  <si>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</si>
  <si>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</si>
  <si>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</si>
  <si>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</si>
  <si>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</si>
  <si>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</si>
  <si>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</si>
  <si>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</si>
  <si>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</si>
  <si>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</si>
  <si>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</si>
  <si>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</si>
  <si>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</si>
  <si>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</si>
  <si>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</si>
  <si>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</si>
  <si>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</si>
  <si>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</si>
  <si>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</si>
  <si>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</si>
  <si>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</si>
  <si>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</si>
  <si>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</si>
  <si>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</si>
  <si>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</si>
  <si>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</si>
  <si>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</si>
  <si>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</si>
  <si>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</si>
  <si>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</si>
  <si>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</si>
  <si>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</si>
  <si>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</si>
  <si>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</si>
  <si>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</si>
  <si>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</si>
  <si>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</si>
  <si>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</si>
  <si>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</si>
  <si>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</si>
  <si>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</si>
  <si>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</si>
  <si>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</si>
  <si>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</si>
  <si>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</si>
  <si>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</si>
  <si>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</si>
  <si>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</si>
  <si>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</si>
  <si>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</si>
  <si>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</si>
  <si>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</si>
  <si>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</si>
  <si>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</si>
  <si>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</si>
  <si>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</si>
  <si>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</si>
  <si>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</si>
  <si>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</si>
  <si>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</si>
  <si>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</si>
  <si>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</si>
  <si>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</si>
  <si>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</si>
  <si>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</si>
  <si>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</si>
  <si>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</si>
  <si>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</si>
  <si>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</si>
  <si>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</si>
  <si>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</si>
  <si>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</si>
  <si>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</si>
  <si>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</si>
  <si>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</si>
  <si>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</si>
  <si>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</si>
  <si>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</si>
  <si>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</si>
  <si>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</si>
  <si>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</si>
  <si>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</si>
  <si>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утв. постановлением Правительства РФ от 09 августа 2014 г. № 787</t>
  </si>
  <si>
    <t>"Горэлектросеть" г. Кисловодск</t>
  </si>
  <si>
    <t>Ставропольский край, г. Кисловодск, ул. Одесская, 3</t>
  </si>
  <si>
    <t>357700, Ставропольский край, г. Кисловодск, ул. Одесская, 3</t>
  </si>
  <si>
    <t>2628002660</t>
  </si>
  <si>
    <t>262801001</t>
  </si>
  <si>
    <t>Игнатенко Сергей Васильевич</t>
  </si>
  <si>
    <t>kielset@yandex,ru</t>
  </si>
  <si>
    <t>(87937)2-29-65</t>
  </si>
  <si>
    <t>18.03.2013 г. Срок действия 2013-2015 г.г.</t>
  </si>
  <si>
    <t>Акционерное общество</t>
  </si>
  <si>
    <t>Акционерное общество "Горэлектросеть"</t>
  </si>
  <si>
    <t>АО "Горэлектросеть"</t>
  </si>
  <si>
    <t>Отраслевое тарифное соглашение в электроэнергетике РФ на 20019-2021 г.г. 21 декабря 2018 г.</t>
  </si>
  <si>
    <t xml:space="preserve"> до 670 кВт</t>
  </si>
  <si>
    <r>
      <t>от 150 кВт</t>
    </r>
    <r>
      <rPr>
        <b/>
        <sz val="12"/>
        <rFont val="Times New Roman"/>
        <family val="1"/>
        <charset val="204"/>
      </rPr>
      <t xml:space="preserve"> до 670 кВт</t>
    </r>
  </si>
  <si>
    <t>процент, руб./кВтч со 2 п/г 2018</t>
  </si>
  <si>
    <t>процент, руб./кВтч со 2 п/г 2019</t>
  </si>
  <si>
    <t>процент, руб./кВтч со 2 п/г 2020</t>
  </si>
  <si>
    <t>процент, руб./кВтч со 2 п/г 2021</t>
  </si>
  <si>
    <t>2021</t>
  </si>
  <si>
    <r>
      <t xml:space="preserve">базовому периоду. </t>
    </r>
    <r>
      <rPr>
        <b/>
        <sz val="12"/>
        <rFont val="Times New Roman"/>
        <family val="1"/>
        <charset val="204"/>
      </rPr>
      <t>2019</t>
    </r>
  </si>
  <si>
    <r>
      <t xml:space="preserve">на базовый период </t>
    </r>
    <r>
      <rPr>
        <b/>
        <sz val="12"/>
        <rFont val="Times New Roman"/>
        <family val="1"/>
        <charset val="204"/>
      </rPr>
      <t>2020</t>
    </r>
  </si>
  <si>
    <r>
      <t xml:space="preserve">регулирования </t>
    </r>
    <r>
      <rPr>
        <b/>
        <sz val="12"/>
        <rFont val="Times New Roman"/>
        <family val="1"/>
        <charset val="204"/>
      </rPr>
      <t>2021</t>
    </r>
  </si>
  <si>
    <r>
      <t xml:space="preserve">базовому периоду </t>
    </r>
    <r>
      <rPr>
        <b/>
        <sz val="12"/>
        <rFont val="Times New Roman"/>
        <family val="1"/>
        <charset val="204"/>
      </rPr>
      <t>2019</t>
    </r>
  </si>
</sst>
</file>

<file path=xl/styles.xml><?xml version="1.0" encoding="utf-8"?>
<styleSheet xmlns="http://schemas.openxmlformats.org/spreadsheetml/2006/main">
  <numFmts count="5">
    <numFmt numFmtId="164" formatCode="_-* #,##0.00\ _р_._-;\-* #,##0.00\ _р_._-;_-* &quot;-&quot;??\ _р_._-;_-@_-"/>
    <numFmt numFmtId="165" formatCode="_-* #,##0.000\ _р_._-;\-* #,##0.000\ _р_._-;_-* &quot;-&quot;??\ _р_._-;_-@_-"/>
    <numFmt numFmtId="166" formatCode="_-* #,##0\ _р_._-;\-* #,##0\ _р_._-;_-* &quot;-&quot;??\ _р_._-;_-@_-"/>
    <numFmt numFmtId="167" formatCode="#,##0.000"/>
    <numFmt numFmtId="168" formatCode="0.000"/>
  </numFmts>
  <fonts count="1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164" fontId="3" fillId="0" borderId="2" xfId="3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9" fontId="3" fillId="0" borderId="2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5" fontId="12" fillId="0" borderId="7" xfId="3" applyNumberFormat="1" applyFont="1" applyFill="1" applyBorder="1" applyAlignment="1">
      <alignment horizontal="center" vertical="center"/>
    </xf>
    <xf numFmtId="165" fontId="12" fillId="0" borderId="2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166" fontId="3" fillId="0" borderId="2" xfId="3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13" fillId="0" borderId="2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13" fillId="0" borderId="4" xfId="3" applyNumberFormat="1" applyFont="1" applyFill="1" applyBorder="1" applyAlignment="1">
      <alignment horizontal="center" vertical="center"/>
    </xf>
    <xf numFmtId="165" fontId="13" fillId="0" borderId="5" xfId="3" applyNumberFormat="1" applyFont="1" applyFill="1" applyBorder="1" applyAlignment="1">
      <alignment horizontal="center" vertical="center"/>
    </xf>
    <xf numFmtId="165" fontId="13" fillId="0" borderId="6" xfId="3" applyNumberFormat="1" applyFont="1" applyFill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165" fontId="13" fillId="0" borderId="1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165" fontId="11" fillId="0" borderId="2" xfId="3" applyNumberFormat="1" applyFont="1" applyFill="1" applyBorder="1" applyAlignment="1">
      <alignment horizontal="center" vertical="center"/>
    </xf>
    <xf numFmtId="166" fontId="12" fillId="0" borderId="2" xfId="3" applyNumberFormat="1" applyFont="1" applyFill="1" applyBorder="1" applyAlignment="1">
      <alignment horizontal="center" vertical="center"/>
    </xf>
    <xf numFmtId="165" fontId="3" fillId="0" borderId="7" xfId="3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4" xfId="3" applyFont="1" applyFill="1" applyBorder="1" applyAlignment="1">
      <alignment horizontal="center" vertical="center"/>
    </xf>
    <xf numFmtId="164" fontId="3" fillId="0" borderId="5" xfId="3" applyFont="1" applyFill="1" applyBorder="1" applyAlignment="1">
      <alignment horizontal="center" vertical="center"/>
    </xf>
    <xf numFmtId="164" fontId="3" fillId="0" borderId="6" xfId="3" applyFont="1" applyFill="1" applyBorder="1" applyAlignment="1">
      <alignment horizontal="center" vertical="center"/>
    </xf>
    <xf numFmtId="164" fontId="3" fillId="0" borderId="8" xfId="3" applyFont="1" applyFill="1" applyBorder="1" applyAlignment="1">
      <alignment horizontal="center" vertical="center"/>
    </xf>
    <xf numFmtId="164" fontId="3" fillId="0" borderId="0" xfId="3" applyFont="1" applyFill="1" applyBorder="1" applyAlignment="1">
      <alignment horizontal="center" vertical="center"/>
    </xf>
    <xf numFmtId="164" fontId="3" fillId="0" borderId="9" xfId="3" applyFont="1" applyFill="1" applyBorder="1" applyAlignment="1">
      <alignment horizontal="center" vertical="center"/>
    </xf>
    <xf numFmtId="164" fontId="3" fillId="0" borderId="10" xfId="3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0" borderId="11" xfId="3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elset@yandex,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79998168889431442"/>
  </sheetPr>
  <dimension ref="A1:DS18"/>
  <sheetViews>
    <sheetView tabSelected="1" workbookViewId="0">
      <selection activeCell="A10" sqref="A10:DS10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0</v>
      </c>
    </row>
    <row r="2" spans="1:123" s="2" customFormat="1" ht="11.25">
      <c r="DS2" s="3" t="s">
        <v>1</v>
      </c>
    </row>
    <row r="3" spans="1:123" s="2" customFormat="1" ht="11.25">
      <c r="DS3" s="3" t="s">
        <v>2</v>
      </c>
    </row>
    <row r="4" spans="1:123" s="2" customFormat="1" ht="11.25">
      <c r="DS4" s="3" t="s">
        <v>332</v>
      </c>
    </row>
    <row r="10" spans="1:123" s="4" customFormat="1" ht="18.75">
      <c r="A10" s="25" t="s">
        <v>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</row>
    <row r="11" spans="1:123" s="4" customFormat="1" ht="18.75">
      <c r="A11" s="25" t="s">
        <v>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</row>
    <row r="12" spans="1:123" s="4" customFormat="1" ht="18.75">
      <c r="BI12" s="7" t="s">
        <v>5</v>
      </c>
      <c r="BK12" s="26" t="s">
        <v>352</v>
      </c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D12" s="5" t="s">
        <v>7</v>
      </c>
    </row>
    <row r="13" spans="1:123" s="6" customFormat="1" ht="10.5">
      <c r="BK13" s="24" t="s">
        <v>6</v>
      </c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6" spans="1:123">
      <c r="S16" s="23" t="s">
        <v>342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</row>
    <row r="17" spans="19:105" s="6" customFormat="1" ht="10.5">
      <c r="S17" s="24" t="s">
        <v>8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9:105">
      <c r="S18" s="23" t="s">
        <v>333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28"/>
  <sheetViews>
    <sheetView workbookViewId="0">
      <selection activeCell="A6" sqref="A6:DS6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9" customFormat="1" ht="18.75">
      <c r="A6" s="30" t="s">
        <v>12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10" spans="1:124">
      <c r="A10" s="10" t="s">
        <v>13</v>
      </c>
      <c r="U10" s="28" t="s">
        <v>343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</row>
    <row r="12" spans="1:124">
      <c r="A12" s="10" t="s">
        <v>14</v>
      </c>
      <c r="Z12" s="28" t="s">
        <v>344</v>
      </c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4" spans="1:124">
      <c r="A14" s="10" t="s">
        <v>15</v>
      </c>
      <c r="R14" s="28" t="s">
        <v>334</v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</row>
    <row r="16" spans="1:124">
      <c r="A16" s="10" t="s">
        <v>16</v>
      </c>
      <c r="R16" s="28" t="s">
        <v>335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</row>
    <row r="18" spans="1:123">
      <c r="A18" s="10" t="s">
        <v>17</v>
      </c>
      <c r="F18" s="27" t="s">
        <v>336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0" t="s">
        <v>18</v>
      </c>
      <c r="F20" s="27" t="s">
        <v>337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0" t="s">
        <v>19</v>
      </c>
      <c r="T22" s="28" t="s">
        <v>338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</row>
    <row r="24" spans="1:123">
      <c r="A24" s="10" t="s">
        <v>20</v>
      </c>
      <c r="X24" s="29" t="s">
        <v>339</v>
      </c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0" t="s">
        <v>21</v>
      </c>
      <c r="T26" s="27" t="s">
        <v>340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0" t="s">
        <v>22</v>
      </c>
      <c r="F28" s="27" t="s">
        <v>340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T92"/>
  <sheetViews>
    <sheetView workbookViewId="0">
      <selection activeCell="A5" sqref="A5:DS5"/>
    </sheetView>
  </sheetViews>
  <sheetFormatPr defaultColWidth="1.140625" defaultRowHeight="15.75"/>
  <cols>
    <col min="1" max="16384" width="1.140625" style="13"/>
  </cols>
  <sheetData>
    <row r="1" spans="1:124" s="11" customFormat="1" ht="11.25">
      <c r="DS1" s="12" t="s">
        <v>23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5" spans="1:124" s="21" customFormat="1" ht="18.75">
      <c r="A5" s="31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4" ht="18.75">
      <c r="A6" s="31" t="s">
        <v>324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</row>
    <row r="8" spans="1:124">
      <c r="A8" s="32" t="s">
        <v>26</v>
      </c>
      <c r="B8" s="33"/>
      <c r="C8" s="33"/>
      <c r="D8" s="33"/>
      <c r="E8" s="33"/>
      <c r="F8" s="33"/>
      <c r="G8" s="33"/>
      <c r="H8" s="34"/>
      <c r="I8" s="32" t="s">
        <v>28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4"/>
      <c r="AP8" s="32" t="s">
        <v>29</v>
      </c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4"/>
      <c r="BF8" s="32" t="s">
        <v>31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4"/>
      <c r="CB8" s="32" t="s">
        <v>35</v>
      </c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4"/>
      <c r="CX8" s="32" t="s">
        <v>33</v>
      </c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4"/>
    </row>
    <row r="9" spans="1:124">
      <c r="A9" s="38" t="s">
        <v>27</v>
      </c>
      <c r="B9" s="39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0"/>
      <c r="AP9" s="38" t="s">
        <v>30</v>
      </c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40"/>
      <c r="BF9" s="38" t="s">
        <v>32</v>
      </c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40"/>
      <c r="CB9" s="38" t="s">
        <v>36</v>
      </c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40"/>
      <c r="CX9" s="38" t="s">
        <v>34</v>
      </c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40"/>
    </row>
    <row r="10" spans="1:124" ht="15.75" customHeight="1">
      <c r="A10" s="35"/>
      <c r="B10" s="36"/>
      <c r="C10" s="36"/>
      <c r="D10" s="36"/>
      <c r="E10" s="36"/>
      <c r="F10" s="36"/>
      <c r="G10" s="36"/>
      <c r="H10" s="37"/>
      <c r="I10" s="38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40"/>
      <c r="AP10" s="35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7"/>
      <c r="BF10" s="35" t="s">
        <v>353</v>
      </c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7"/>
      <c r="CB10" s="35" t="s">
        <v>354</v>
      </c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7"/>
      <c r="CX10" s="35" t="s">
        <v>355</v>
      </c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7"/>
    </row>
    <row r="11" spans="1:124" s="14" customFormat="1">
      <c r="A11" s="41" t="s">
        <v>37</v>
      </c>
      <c r="B11" s="41"/>
      <c r="C11" s="41"/>
      <c r="D11" s="41"/>
      <c r="E11" s="41"/>
      <c r="F11" s="41"/>
      <c r="G11" s="41"/>
      <c r="H11" s="44"/>
      <c r="I11" s="45" t="s">
        <v>38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7"/>
      <c r="AP11" s="48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</row>
    <row r="12" spans="1:124" s="14" customFormat="1">
      <c r="A12" s="41"/>
      <c r="B12" s="41"/>
      <c r="C12" s="41"/>
      <c r="D12" s="41"/>
      <c r="E12" s="41"/>
      <c r="F12" s="41"/>
      <c r="G12" s="41"/>
      <c r="H12" s="44"/>
      <c r="I12" s="49" t="s">
        <v>39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1"/>
      <c r="AP12" s="48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</row>
    <row r="13" spans="1:124" s="14" customFormat="1">
      <c r="A13" s="41" t="s">
        <v>44</v>
      </c>
      <c r="B13" s="41"/>
      <c r="C13" s="41"/>
      <c r="D13" s="41"/>
      <c r="E13" s="41"/>
      <c r="F13" s="41"/>
      <c r="G13" s="41"/>
      <c r="H13" s="41"/>
      <c r="I13" s="42" t="s">
        <v>40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1" t="s">
        <v>45</v>
      </c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3">
        <v>1304066</v>
      </c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>
        <f>BF13*1.04</f>
        <v>1356228.6400000001</v>
      </c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>
        <f>CB13*1.04</f>
        <v>1410477.7856000003</v>
      </c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</row>
    <row r="14" spans="1:124" s="14" customFormat="1">
      <c r="A14" s="41" t="s">
        <v>46</v>
      </c>
      <c r="B14" s="41"/>
      <c r="C14" s="41"/>
      <c r="D14" s="41"/>
      <c r="E14" s="41"/>
      <c r="F14" s="41"/>
      <c r="G14" s="41"/>
      <c r="H14" s="41"/>
      <c r="I14" s="52" t="s">
        <v>41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41" t="s">
        <v>45</v>
      </c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3">
        <v>38801</v>
      </c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>
        <f>BF14*1.04</f>
        <v>40353.040000000001</v>
      </c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>
        <f>CB14*1.04</f>
        <v>41967.161599999999</v>
      </c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</row>
    <row r="15" spans="1:124" s="14" customFormat="1">
      <c r="A15" s="41" t="s">
        <v>47</v>
      </c>
      <c r="B15" s="41"/>
      <c r="C15" s="41"/>
      <c r="D15" s="41"/>
      <c r="E15" s="41"/>
      <c r="F15" s="41"/>
      <c r="G15" s="41"/>
      <c r="H15" s="44"/>
      <c r="I15" s="45" t="s">
        <v>42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7"/>
      <c r="AP15" s="48" t="s">
        <v>45</v>
      </c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3">
        <f>BF14-328</f>
        <v>38473</v>
      </c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>
        <f>BF15*1.04</f>
        <v>40011.919999999998</v>
      </c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>
        <f>CB15*1.04</f>
        <v>41612.396800000002</v>
      </c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</row>
    <row r="16" spans="1:124" s="14" customFormat="1">
      <c r="A16" s="41"/>
      <c r="B16" s="41"/>
      <c r="C16" s="41"/>
      <c r="D16" s="41"/>
      <c r="E16" s="41"/>
      <c r="F16" s="41"/>
      <c r="G16" s="41"/>
      <c r="H16" s="44"/>
      <c r="I16" s="49" t="s">
        <v>43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1"/>
      <c r="AP16" s="48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>
        <f t="shared" ref="CX16" si="0">CB16*1.034</f>
        <v>0</v>
      </c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</row>
    <row r="17" spans="1:123" s="14" customFormat="1">
      <c r="A17" s="41" t="s">
        <v>48</v>
      </c>
      <c r="B17" s="41"/>
      <c r="C17" s="41"/>
      <c r="D17" s="41"/>
      <c r="E17" s="41"/>
      <c r="F17" s="41"/>
      <c r="G17" s="41"/>
      <c r="H17" s="41"/>
      <c r="I17" s="56" t="s">
        <v>49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41" t="s">
        <v>45</v>
      </c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3">
        <v>26319</v>
      </c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>
        <f>BF17*1.04</f>
        <v>27371.760000000002</v>
      </c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>
        <f>CB17*1.04</f>
        <v>28466.630400000002</v>
      </c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</row>
    <row r="18" spans="1:123" s="14" customFormat="1">
      <c r="A18" s="41" t="s">
        <v>50</v>
      </c>
      <c r="B18" s="41"/>
      <c r="C18" s="41"/>
      <c r="D18" s="41"/>
      <c r="E18" s="41"/>
      <c r="F18" s="41"/>
      <c r="G18" s="41"/>
      <c r="H18" s="44"/>
      <c r="I18" s="45" t="s">
        <v>51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7"/>
      <c r="AP18" s="48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</row>
    <row r="19" spans="1:123" s="14" customFormat="1">
      <c r="A19" s="41"/>
      <c r="B19" s="41"/>
      <c r="C19" s="41"/>
      <c r="D19" s="41"/>
      <c r="E19" s="41"/>
      <c r="F19" s="41"/>
      <c r="G19" s="41"/>
      <c r="H19" s="44"/>
      <c r="I19" s="53" t="s">
        <v>52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8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</row>
    <row r="20" spans="1:123" s="14" customFormat="1">
      <c r="A20" s="41" t="s">
        <v>53</v>
      </c>
      <c r="B20" s="41"/>
      <c r="C20" s="41"/>
      <c r="D20" s="41"/>
      <c r="E20" s="41"/>
      <c r="F20" s="41"/>
      <c r="G20" s="41"/>
      <c r="H20" s="44"/>
      <c r="I20" s="45" t="s">
        <v>54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7"/>
      <c r="AP20" s="48" t="s">
        <v>59</v>
      </c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57">
        <f>BF14/BF13</f>
        <v>2.975386215114879E-2</v>
      </c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>
        <f>CB14/CB13</f>
        <v>2.975386215114879E-2</v>
      </c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>
        <f>CX14/CX13</f>
        <v>2.9753862151148783E-2</v>
      </c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</row>
    <row r="21" spans="1:123" s="14" customFormat="1">
      <c r="A21" s="41"/>
      <c r="B21" s="41"/>
      <c r="C21" s="41"/>
      <c r="D21" s="41"/>
      <c r="E21" s="41"/>
      <c r="F21" s="41"/>
      <c r="G21" s="41"/>
      <c r="H21" s="44"/>
      <c r="I21" s="53" t="s">
        <v>55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48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</row>
    <row r="22" spans="1:123" s="14" customFormat="1">
      <c r="A22" s="41"/>
      <c r="B22" s="41"/>
      <c r="C22" s="41"/>
      <c r="D22" s="41"/>
      <c r="E22" s="41"/>
      <c r="F22" s="41"/>
      <c r="G22" s="41"/>
      <c r="H22" s="44"/>
      <c r="I22" s="53" t="s">
        <v>56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48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</row>
    <row r="23" spans="1:123" s="14" customFormat="1">
      <c r="A23" s="41"/>
      <c r="B23" s="41"/>
      <c r="C23" s="41"/>
      <c r="D23" s="41"/>
      <c r="E23" s="41"/>
      <c r="F23" s="41"/>
      <c r="G23" s="41"/>
      <c r="H23" s="44"/>
      <c r="I23" s="53" t="s">
        <v>57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48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</row>
    <row r="24" spans="1:123" s="14" customFormat="1">
      <c r="A24" s="41"/>
      <c r="B24" s="41"/>
      <c r="C24" s="41"/>
      <c r="D24" s="41"/>
      <c r="E24" s="41"/>
      <c r="F24" s="41"/>
      <c r="G24" s="41"/>
      <c r="H24" s="44"/>
      <c r="I24" s="53" t="s">
        <v>58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48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</row>
    <row r="25" spans="1:123" s="14" customFormat="1">
      <c r="A25" s="41" t="s">
        <v>60</v>
      </c>
      <c r="B25" s="41"/>
      <c r="C25" s="41"/>
      <c r="D25" s="41"/>
      <c r="E25" s="41"/>
      <c r="F25" s="41"/>
      <c r="G25" s="41"/>
      <c r="H25" s="44"/>
      <c r="I25" s="45" t="s">
        <v>61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7"/>
      <c r="AP25" s="48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</row>
    <row r="26" spans="1:123" s="14" customFormat="1">
      <c r="A26" s="41"/>
      <c r="B26" s="41"/>
      <c r="C26" s="41"/>
      <c r="D26" s="41"/>
      <c r="E26" s="41"/>
      <c r="F26" s="41"/>
      <c r="G26" s="41"/>
      <c r="H26" s="44"/>
      <c r="I26" s="53" t="s">
        <v>39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5"/>
      <c r="AP26" s="48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</row>
    <row r="27" spans="1:123" s="14" customFormat="1">
      <c r="A27" s="41" t="s">
        <v>62</v>
      </c>
      <c r="B27" s="41"/>
      <c r="C27" s="41"/>
      <c r="D27" s="41"/>
      <c r="E27" s="41"/>
      <c r="F27" s="41"/>
      <c r="G27" s="41"/>
      <c r="H27" s="44"/>
      <c r="I27" s="45" t="s">
        <v>145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7"/>
      <c r="AP27" s="48" t="s">
        <v>64</v>
      </c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</row>
    <row r="28" spans="1:123" s="14" customFormat="1" ht="15.75" customHeight="1">
      <c r="A28" s="41"/>
      <c r="B28" s="41"/>
      <c r="C28" s="41"/>
      <c r="D28" s="41"/>
      <c r="E28" s="41"/>
      <c r="F28" s="41"/>
      <c r="G28" s="41"/>
      <c r="H28" s="44"/>
      <c r="I28" s="58" t="s">
        <v>146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0"/>
      <c r="AP28" s="48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</row>
    <row r="29" spans="1:123" s="14" customFormat="1">
      <c r="A29" s="41" t="s">
        <v>65</v>
      </c>
      <c r="B29" s="41"/>
      <c r="C29" s="41"/>
      <c r="D29" s="41"/>
      <c r="E29" s="41"/>
      <c r="F29" s="41"/>
      <c r="G29" s="41"/>
      <c r="H29" s="44"/>
      <c r="I29" s="45" t="s">
        <v>63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7"/>
      <c r="AP29" s="48" t="s">
        <v>85</v>
      </c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</row>
    <row r="30" spans="1:123" s="14" customFormat="1" ht="15.75" customHeight="1">
      <c r="A30" s="41"/>
      <c r="B30" s="41"/>
      <c r="C30" s="41"/>
      <c r="D30" s="41"/>
      <c r="E30" s="41"/>
      <c r="F30" s="41"/>
      <c r="G30" s="41"/>
      <c r="H30" s="44"/>
      <c r="I30" s="62" t="s">
        <v>128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4"/>
      <c r="AP30" s="48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</row>
    <row r="31" spans="1:123" s="14" customFormat="1" ht="15.75" customHeight="1">
      <c r="A31" s="41" t="s">
        <v>66</v>
      </c>
      <c r="B31" s="41"/>
      <c r="C31" s="41"/>
      <c r="D31" s="41"/>
      <c r="E31" s="41"/>
      <c r="F31" s="41"/>
      <c r="G31" s="41"/>
      <c r="H31" s="41"/>
      <c r="I31" s="61" t="s">
        <v>129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41" t="s">
        <v>64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</row>
    <row r="32" spans="1:123" s="14" customFormat="1">
      <c r="A32" s="41" t="s">
        <v>67</v>
      </c>
      <c r="B32" s="41"/>
      <c r="C32" s="41"/>
      <c r="D32" s="41"/>
      <c r="E32" s="41"/>
      <c r="F32" s="41"/>
      <c r="G32" s="41"/>
      <c r="H32" s="44"/>
      <c r="I32" s="45" t="s">
        <v>68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7"/>
      <c r="AP32" s="48" t="s">
        <v>69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71">
        <v>237380.90100000001</v>
      </c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1">
        <v>240821.4</v>
      </c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3"/>
      <c r="CX32" s="71">
        <v>236587</v>
      </c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3"/>
    </row>
    <row r="33" spans="1:123" s="14" customFormat="1" ht="15.75" customHeight="1">
      <c r="A33" s="41"/>
      <c r="B33" s="41"/>
      <c r="C33" s="41"/>
      <c r="D33" s="41"/>
      <c r="E33" s="41"/>
      <c r="F33" s="41"/>
      <c r="G33" s="41"/>
      <c r="H33" s="44"/>
      <c r="I33" s="62" t="s">
        <v>130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4"/>
      <c r="AP33" s="48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68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8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70"/>
      <c r="CX33" s="68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70"/>
    </row>
    <row r="34" spans="1:123" s="14" customFormat="1">
      <c r="A34" s="41" t="s">
        <v>70</v>
      </c>
      <c r="B34" s="41"/>
      <c r="C34" s="41"/>
      <c r="D34" s="41"/>
      <c r="E34" s="41"/>
      <c r="F34" s="41"/>
      <c r="G34" s="41"/>
      <c r="H34" s="44"/>
      <c r="I34" s="45" t="s">
        <v>71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7"/>
      <c r="AP34" s="48" t="s">
        <v>69</v>
      </c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65">
        <v>81521.217000000004</v>
      </c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6">
        <v>83491.7</v>
      </c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7"/>
      <c r="CX34" s="66">
        <v>81602.899999999994</v>
      </c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7"/>
    </row>
    <row r="35" spans="1:123" s="14" customFormat="1">
      <c r="A35" s="41"/>
      <c r="B35" s="41"/>
      <c r="C35" s="41"/>
      <c r="D35" s="41"/>
      <c r="E35" s="41"/>
      <c r="F35" s="41"/>
      <c r="G35" s="41"/>
      <c r="H35" s="44"/>
      <c r="I35" s="53" t="s">
        <v>72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5"/>
      <c r="AP35" s="48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7"/>
      <c r="CX35" s="66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7"/>
    </row>
    <row r="36" spans="1:123" s="14" customFormat="1" ht="15.75" customHeight="1">
      <c r="A36" s="41"/>
      <c r="B36" s="41"/>
      <c r="C36" s="41"/>
      <c r="D36" s="41"/>
      <c r="E36" s="41"/>
      <c r="F36" s="41"/>
      <c r="G36" s="41"/>
      <c r="H36" s="44"/>
      <c r="I36" s="58" t="s">
        <v>131</v>
      </c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0"/>
      <c r="AP36" s="48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8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70"/>
      <c r="CX36" s="68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70"/>
    </row>
    <row r="37" spans="1:123" s="14" customFormat="1">
      <c r="A37" s="41" t="s">
        <v>73</v>
      </c>
      <c r="B37" s="41"/>
      <c r="C37" s="41"/>
      <c r="D37" s="41"/>
      <c r="E37" s="41"/>
      <c r="F37" s="41"/>
      <c r="G37" s="41"/>
      <c r="H37" s="44"/>
      <c r="I37" s="45" t="s">
        <v>74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7"/>
      <c r="AP37" s="48" t="s">
        <v>59</v>
      </c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</row>
    <row r="38" spans="1:123" s="14" customFormat="1">
      <c r="A38" s="41"/>
      <c r="B38" s="41"/>
      <c r="C38" s="41"/>
      <c r="D38" s="41"/>
      <c r="E38" s="41"/>
      <c r="F38" s="41"/>
      <c r="G38" s="41"/>
      <c r="H38" s="44"/>
      <c r="I38" s="53" t="s">
        <v>75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48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</row>
    <row r="39" spans="1:123" s="14" customFormat="1">
      <c r="A39" s="41"/>
      <c r="B39" s="41"/>
      <c r="C39" s="41"/>
      <c r="D39" s="41"/>
      <c r="E39" s="41"/>
      <c r="F39" s="41"/>
      <c r="G39" s="41"/>
      <c r="H39" s="44"/>
      <c r="I39" s="53" t="s">
        <v>76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5"/>
      <c r="AP39" s="48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</row>
    <row r="40" spans="1:123" ht="15.75" customHeight="1">
      <c r="A40" s="41"/>
      <c r="B40" s="41"/>
      <c r="C40" s="41"/>
      <c r="D40" s="41"/>
      <c r="E40" s="41"/>
      <c r="F40" s="41"/>
      <c r="G40" s="41"/>
      <c r="H40" s="44"/>
      <c r="I40" s="58" t="s">
        <v>330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60"/>
      <c r="AP40" s="48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</row>
    <row r="41" spans="1:123" s="14" customFormat="1">
      <c r="A41" s="41" t="s">
        <v>77</v>
      </c>
      <c r="B41" s="41"/>
      <c r="C41" s="41"/>
      <c r="D41" s="41"/>
      <c r="E41" s="41"/>
      <c r="F41" s="41"/>
      <c r="G41" s="41"/>
      <c r="H41" s="44"/>
      <c r="I41" s="45" t="s">
        <v>78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7"/>
      <c r="AP41" s="74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</row>
    <row r="42" spans="1:123" s="14" customFormat="1">
      <c r="A42" s="41"/>
      <c r="B42" s="41"/>
      <c r="C42" s="41"/>
      <c r="D42" s="41"/>
      <c r="E42" s="41"/>
      <c r="F42" s="41"/>
      <c r="G42" s="41"/>
      <c r="H42" s="44"/>
      <c r="I42" s="53" t="s">
        <v>79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5"/>
      <c r="AP42" s="74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</row>
    <row r="43" spans="1:123" s="14" customFormat="1" ht="15.75" customHeight="1">
      <c r="A43" s="41"/>
      <c r="B43" s="41"/>
      <c r="C43" s="41"/>
      <c r="D43" s="41"/>
      <c r="E43" s="41"/>
      <c r="F43" s="41"/>
      <c r="G43" s="41"/>
      <c r="H43" s="44"/>
      <c r="I43" s="58" t="s">
        <v>331</v>
      </c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60"/>
      <c r="AP43" s="74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</row>
    <row r="44" spans="1:123" s="14" customFormat="1">
      <c r="A44" s="41" t="s">
        <v>81</v>
      </c>
      <c r="B44" s="41"/>
      <c r="C44" s="41"/>
      <c r="D44" s="41"/>
      <c r="E44" s="41"/>
      <c r="F44" s="41"/>
      <c r="G44" s="41"/>
      <c r="H44" s="44"/>
      <c r="I44" s="45" t="s">
        <v>82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7"/>
      <c r="AP44" s="48" t="s">
        <v>85</v>
      </c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</row>
    <row r="45" spans="1:123" s="14" customFormat="1">
      <c r="A45" s="41"/>
      <c r="B45" s="41"/>
      <c r="C45" s="41"/>
      <c r="D45" s="41"/>
      <c r="E45" s="41"/>
      <c r="F45" s="41"/>
      <c r="G45" s="41"/>
      <c r="H45" s="44"/>
      <c r="I45" s="53" t="s">
        <v>83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5"/>
      <c r="AP45" s="48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</row>
    <row r="46" spans="1:123" s="14" customFormat="1">
      <c r="A46" s="41"/>
      <c r="B46" s="41"/>
      <c r="C46" s="41"/>
      <c r="D46" s="41"/>
      <c r="E46" s="41"/>
      <c r="F46" s="41"/>
      <c r="G46" s="41"/>
      <c r="H46" s="44"/>
      <c r="I46" s="53" t="s">
        <v>84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5"/>
      <c r="AP46" s="48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</row>
    <row r="47" spans="1:123" s="14" customFormat="1" ht="15.75" customHeight="1">
      <c r="A47" s="41"/>
      <c r="B47" s="41"/>
      <c r="C47" s="41"/>
      <c r="D47" s="41"/>
      <c r="E47" s="41"/>
      <c r="F47" s="41"/>
      <c r="G47" s="41"/>
      <c r="H47" s="44"/>
      <c r="I47" s="58" t="s">
        <v>132</v>
      </c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60"/>
      <c r="AP47" s="48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</row>
    <row r="48" spans="1:123" s="14" customFormat="1">
      <c r="A48" s="41" t="s">
        <v>86</v>
      </c>
      <c r="B48" s="41"/>
      <c r="C48" s="41"/>
      <c r="D48" s="41"/>
      <c r="E48" s="41"/>
      <c r="F48" s="41"/>
      <c r="G48" s="41"/>
      <c r="H48" s="44"/>
      <c r="I48" s="45" t="s">
        <v>87</v>
      </c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7"/>
      <c r="AP48" s="48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3">
        <v>54072.572999999997</v>
      </c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>
        <v>93208.28</v>
      </c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>
        <f>CB48*1.04</f>
        <v>96936.611199999999</v>
      </c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</row>
    <row r="49" spans="1:123" s="14" customFormat="1">
      <c r="A49" s="41"/>
      <c r="B49" s="41"/>
      <c r="C49" s="41"/>
      <c r="D49" s="41"/>
      <c r="E49" s="41"/>
      <c r="F49" s="41"/>
      <c r="G49" s="41"/>
      <c r="H49" s="44"/>
      <c r="I49" s="53" t="s">
        <v>88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48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</row>
    <row r="50" spans="1:123" s="14" customFormat="1">
      <c r="A50" s="41"/>
      <c r="B50" s="41"/>
      <c r="C50" s="41"/>
      <c r="D50" s="41"/>
      <c r="E50" s="41"/>
      <c r="F50" s="41"/>
      <c r="G50" s="41"/>
      <c r="H50" s="44"/>
      <c r="I50" s="53" t="s">
        <v>89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5"/>
      <c r="AP50" s="48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</row>
    <row r="51" spans="1:123" s="14" customFormat="1">
      <c r="A51" s="41" t="s">
        <v>90</v>
      </c>
      <c r="B51" s="41"/>
      <c r="C51" s="41"/>
      <c r="D51" s="41"/>
      <c r="E51" s="41"/>
      <c r="F51" s="41"/>
      <c r="G51" s="41"/>
      <c r="H51" s="44"/>
      <c r="I51" s="45" t="s">
        <v>91</v>
      </c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7"/>
      <c r="AP51" s="48" t="s">
        <v>45</v>
      </c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3">
        <f>BF48-BF58</f>
        <v>44682.978999999992</v>
      </c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>
        <f>CB48-CB58</f>
        <v>90161.43</v>
      </c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>
        <f>CB51*1.04</f>
        <v>93767.887199999997</v>
      </c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</row>
    <row r="52" spans="1:123" s="14" customFormat="1" ht="15.75" customHeight="1">
      <c r="A52" s="41"/>
      <c r="B52" s="41"/>
      <c r="C52" s="41"/>
      <c r="D52" s="41"/>
      <c r="E52" s="41"/>
      <c r="F52" s="41"/>
      <c r="G52" s="41"/>
      <c r="H52" s="44"/>
      <c r="I52" s="58" t="s">
        <v>133</v>
      </c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48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</row>
    <row r="53" spans="1:123" s="14" customFormat="1" ht="15.75" customHeight="1">
      <c r="A53" s="41"/>
      <c r="B53" s="41"/>
      <c r="C53" s="41"/>
      <c r="D53" s="41"/>
      <c r="E53" s="41"/>
      <c r="F53" s="41"/>
      <c r="G53" s="41"/>
      <c r="H53" s="44"/>
      <c r="I53" s="62" t="s">
        <v>134</v>
      </c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4"/>
      <c r="AP53" s="48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</row>
    <row r="54" spans="1:123" s="14" customFormat="1">
      <c r="A54" s="41"/>
      <c r="B54" s="41"/>
      <c r="C54" s="41"/>
      <c r="D54" s="41"/>
      <c r="E54" s="41"/>
      <c r="F54" s="41"/>
      <c r="G54" s="41"/>
      <c r="H54" s="41"/>
      <c r="I54" s="42" t="s">
        <v>92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</row>
    <row r="55" spans="1:123" s="14" customFormat="1">
      <c r="A55" s="41"/>
      <c r="B55" s="41"/>
      <c r="C55" s="41"/>
      <c r="D55" s="41"/>
      <c r="E55" s="41"/>
      <c r="F55" s="41"/>
      <c r="G55" s="41"/>
      <c r="H55" s="41"/>
      <c r="I55" s="75" t="s">
        <v>93</v>
      </c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3">
        <v>16582.956999999999</v>
      </c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>
        <f>BF55*1.04</f>
        <v>17246.275279999998</v>
      </c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>
        <f>CB55*1.04</f>
        <v>17936.126291199998</v>
      </c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</row>
    <row r="56" spans="1:123" s="14" customFormat="1">
      <c r="A56" s="41"/>
      <c r="B56" s="41"/>
      <c r="C56" s="41"/>
      <c r="D56" s="41"/>
      <c r="E56" s="41"/>
      <c r="F56" s="41"/>
      <c r="G56" s="41"/>
      <c r="H56" s="41"/>
      <c r="I56" s="75" t="s">
        <v>325</v>
      </c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3">
        <v>445.75700000000001</v>
      </c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>
        <f>BF56*1.04</f>
        <v>463.58728000000002</v>
      </c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>
        <f>CB56*1.04</f>
        <v>482.13077120000003</v>
      </c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</row>
    <row r="57" spans="1:123" s="14" customFormat="1">
      <c r="A57" s="41"/>
      <c r="B57" s="41"/>
      <c r="C57" s="41"/>
      <c r="D57" s="41"/>
      <c r="E57" s="41"/>
      <c r="F57" s="41"/>
      <c r="G57" s="41"/>
      <c r="H57" s="41"/>
      <c r="I57" s="52" t="s">
        <v>94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3">
        <v>1179.326</v>
      </c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>
        <f>BF57*1.04</f>
        <v>1226.4990400000002</v>
      </c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>
        <f>CB57*1.04</f>
        <v>1275.5590016000001</v>
      </c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</row>
    <row r="58" spans="1:123" s="14" customFormat="1">
      <c r="A58" s="41" t="s">
        <v>95</v>
      </c>
      <c r="B58" s="41"/>
      <c r="C58" s="41"/>
      <c r="D58" s="41"/>
      <c r="E58" s="41"/>
      <c r="F58" s="41"/>
      <c r="G58" s="41"/>
      <c r="H58" s="44"/>
      <c r="I58" s="45" t="s">
        <v>96</v>
      </c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7"/>
      <c r="AP58" s="48" t="s">
        <v>45</v>
      </c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3">
        <f>327.853+48.669+10.658+7035.493+1966.921</f>
        <v>9389.594000000001</v>
      </c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>
        <v>3046.85</v>
      </c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>
        <f>CX48-CX51</f>
        <v>3168.724000000002</v>
      </c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</row>
    <row r="59" spans="1:123" s="14" customFormat="1" ht="15.75" customHeight="1">
      <c r="A59" s="41"/>
      <c r="B59" s="41"/>
      <c r="C59" s="41"/>
      <c r="D59" s="41"/>
      <c r="E59" s="41"/>
      <c r="F59" s="41"/>
      <c r="G59" s="41"/>
      <c r="H59" s="44"/>
      <c r="I59" s="58" t="s">
        <v>135</v>
      </c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60"/>
      <c r="AP59" s="48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</row>
    <row r="60" spans="1:123" s="14" customFormat="1" ht="15.75" customHeight="1">
      <c r="A60" s="41"/>
      <c r="B60" s="41"/>
      <c r="C60" s="41"/>
      <c r="D60" s="41"/>
      <c r="E60" s="41"/>
      <c r="F60" s="41"/>
      <c r="G60" s="41"/>
      <c r="H60" s="44"/>
      <c r="I60" s="58" t="s">
        <v>136</v>
      </c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60"/>
      <c r="AP60" s="48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</row>
    <row r="61" spans="1:123" s="14" customFormat="1">
      <c r="A61" s="41" t="s">
        <v>97</v>
      </c>
      <c r="B61" s="41"/>
      <c r="C61" s="41"/>
      <c r="D61" s="41"/>
      <c r="E61" s="41"/>
      <c r="F61" s="41"/>
      <c r="G61" s="41"/>
      <c r="H61" s="44"/>
      <c r="I61" s="45" t="s">
        <v>98</v>
      </c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7"/>
      <c r="AP61" s="48" t="s">
        <v>45</v>
      </c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</row>
    <row r="62" spans="1:123" s="14" customFormat="1">
      <c r="A62" s="41"/>
      <c r="B62" s="41"/>
      <c r="C62" s="41"/>
      <c r="D62" s="41"/>
      <c r="E62" s="41"/>
      <c r="F62" s="41"/>
      <c r="G62" s="41"/>
      <c r="H62" s="44"/>
      <c r="I62" s="49" t="s">
        <v>99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1"/>
      <c r="AP62" s="48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</row>
    <row r="63" spans="1:123" s="14" customFormat="1">
      <c r="A63" s="41" t="s">
        <v>100</v>
      </c>
      <c r="B63" s="41"/>
      <c r="C63" s="41"/>
      <c r="D63" s="41"/>
      <c r="E63" s="41"/>
      <c r="F63" s="41"/>
      <c r="G63" s="41"/>
      <c r="H63" s="44"/>
      <c r="I63" s="45" t="s">
        <v>101</v>
      </c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7"/>
      <c r="AP63" s="48" t="s">
        <v>45</v>
      </c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</row>
    <row r="64" spans="1:123" s="14" customFormat="1">
      <c r="A64" s="41"/>
      <c r="B64" s="41"/>
      <c r="C64" s="41"/>
      <c r="D64" s="41"/>
      <c r="E64" s="41"/>
      <c r="F64" s="41"/>
      <c r="G64" s="41"/>
      <c r="H64" s="44"/>
      <c r="I64" s="53" t="s">
        <v>102</v>
      </c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5"/>
      <c r="AP64" s="48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</row>
    <row r="65" spans="1:123" s="14" customFormat="1">
      <c r="A65" s="41" t="s">
        <v>103</v>
      </c>
      <c r="B65" s="41"/>
      <c r="C65" s="41"/>
      <c r="D65" s="41"/>
      <c r="E65" s="41"/>
      <c r="F65" s="41"/>
      <c r="G65" s="41"/>
      <c r="H65" s="44"/>
      <c r="I65" s="45" t="s">
        <v>104</v>
      </c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7"/>
      <c r="AP65" s="48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</row>
    <row r="66" spans="1:123" s="14" customFormat="1">
      <c r="A66" s="41"/>
      <c r="B66" s="41"/>
      <c r="C66" s="41"/>
      <c r="D66" s="41"/>
      <c r="E66" s="41"/>
      <c r="F66" s="41"/>
      <c r="G66" s="41"/>
      <c r="H66" s="44"/>
      <c r="I66" s="53" t="s">
        <v>105</v>
      </c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5"/>
      <c r="AP66" s="48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</row>
    <row r="67" spans="1:123" s="14" customFormat="1">
      <c r="A67" s="41"/>
      <c r="B67" s="41"/>
      <c r="C67" s="41"/>
      <c r="D67" s="41"/>
      <c r="E67" s="41"/>
      <c r="F67" s="41"/>
      <c r="G67" s="41"/>
      <c r="H67" s="44"/>
      <c r="I67" s="49" t="s">
        <v>80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1"/>
      <c r="AP67" s="48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</row>
    <row r="68" spans="1:123" s="14" customFormat="1">
      <c r="A68" s="41"/>
      <c r="B68" s="41"/>
      <c r="C68" s="41"/>
      <c r="D68" s="41"/>
      <c r="E68" s="41"/>
      <c r="F68" s="41"/>
      <c r="G68" s="41"/>
      <c r="H68" s="41"/>
      <c r="I68" s="77" t="s">
        <v>106</v>
      </c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</row>
    <row r="69" spans="1:123" s="14" customFormat="1" ht="15.75" customHeight="1">
      <c r="A69" s="41"/>
      <c r="B69" s="41"/>
      <c r="C69" s="41"/>
      <c r="D69" s="41"/>
      <c r="E69" s="41"/>
      <c r="F69" s="41"/>
      <c r="G69" s="41"/>
      <c r="H69" s="41"/>
      <c r="I69" s="76" t="s">
        <v>137</v>
      </c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41" t="s">
        <v>107</v>
      </c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</row>
    <row r="70" spans="1:123" s="14" customFormat="1">
      <c r="A70" s="41"/>
      <c r="B70" s="41"/>
      <c r="C70" s="41"/>
      <c r="D70" s="41"/>
      <c r="E70" s="41"/>
      <c r="F70" s="41"/>
      <c r="G70" s="41"/>
      <c r="H70" s="44"/>
      <c r="I70" s="45" t="s">
        <v>108</v>
      </c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7"/>
      <c r="AP70" s="48" t="s">
        <v>45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</row>
    <row r="71" spans="1:123" s="14" customFormat="1" ht="15.75" customHeight="1">
      <c r="A71" s="41"/>
      <c r="B71" s="41"/>
      <c r="C71" s="41"/>
      <c r="D71" s="41"/>
      <c r="E71" s="41"/>
      <c r="F71" s="41"/>
      <c r="G71" s="41"/>
      <c r="H71" s="44"/>
      <c r="I71" s="62" t="s">
        <v>138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4"/>
      <c r="AP71" s="48" t="s">
        <v>109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</row>
    <row r="72" spans="1:123" s="14" customFormat="1">
      <c r="A72" s="41" t="s">
        <v>110</v>
      </c>
      <c r="B72" s="41"/>
      <c r="C72" s="41"/>
      <c r="D72" s="41"/>
      <c r="E72" s="41"/>
      <c r="F72" s="41"/>
      <c r="G72" s="41"/>
      <c r="H72" s="44"/>
      <c r="I72" s="53" t="s">
        <v>111</v>
      </c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5"/>
      <c r="AP72" s="48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</row>
    <row r="73" spans="1:123" s="14" customFormat="1">
      <c r="A73" s="41"/>
      <c r="B73" s="41"/>
      <c r="C73" s="41"/>
      <c r="D73" s="41"/>
      <c r="E73" s="41"/>
      <c r="F73" s="41"/>
      <c r="G73" s="41"/>
      <c r="H73" s="44"/>
      <c r="I73" s="53" t="s">
        <v>240</v>
      </c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5"/>
      <c r="AP73" s="48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</row>
    <row r="74" spans="1:123" s="14" customFormat="1">
      <c r="A74" s="41"/>
      <c r="B74" s="41"/>
      <c r="C74" s="41"/>
      <c r="D74" s="41"/>
      <c r="E74" s="41"/>
      <c r="F74" s="41"/>
      <c r="G74" s="41"/>
      <c r="H74" s="44"/>
      <c r="I74" s="53" t="s">
        <v>112</v>
      </c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5"/>
      <c r="AP74" s="48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</row>
    <row r="75" spans="1:123" s="14" customFormat="1">
      <c r="A75" s="41" t="s">
        <v>113</v>
      </c>
      <c r="B75" s="41"/>
      <c r="C75" s="41"/>
      <c r="D75" s="41"/>
      <c r="E75" s="41"/>
      <c r="F75" s="41"/>
      <c r="G75" s="41"/>
      <c r="H75" s="44"/>
      <c r="I75" s="45" t="s">
        <v>114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7"/>
      <c r="AP75" s="48" t="s">
        <v>116</v>
      </c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87">
        <v>33</v>
      </c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>
        <v>40</v>
      </c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>
        <v>40</v>
      </c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</row>
    <row r="76" spans="1:123" s="14" customFormat="1">
      <c r="A76" s="41"/>
      <c r="B76" s="41"/>
      <c r="C76" s="41"/>
      <c r="D76" s="41"/>
      <c r="E76" s="41"/>
      <c r="F76" s="41"/>
      <c r="G76" s="41"/>
      <c r="H76" s="44"/>
      <c r="I76" s="49" t="s">
        <v>115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1"/>
      <c r="AP76" s="80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</row>
    <row r="77" spans="1:123" s="14" customFormat="1">
      <c r="A77" s="41" t="s">
        <v>117</v>
      </c>
      <c r="B77" s="41"/>
      <c r="C77" s="41"/>
      <c r="D77" s="41"/>
      <c r="E77" s="41"/>
      <c r="F77" s="41"/>
      <c r="G77" s="41"/>
      <c r="H77" s="44"/>
      <c r="I77" s="53" t="s">
        <v>118</v>
      </c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78" t="s">
        <v>45</v>
      </c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80"/>
      <c r="BF77" s="81">
        <f>BF55/BF75/12</f>
        <v>41.876154040404039</v>
      </c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1">
        <f>CB55/CB75/12</f>
        <v>35.929740166666662</v>
      </c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1">
        <f>CX55/CX75/12</f>
        <v>37.366929773333332</v>
      </c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</row>
    <row r="78" spans="1:123" s="14" customFormat="1">
      <c r="A78" s="41"/>
      <c r="B78" s="41"/>
      <c r="C78" s="41"/>
      <c r="D78" s="41"/>
      <c r="E78" s="41"/>
      <c r="F78" s="41"/>
      <c r="G78" s="41"/>
      <c r="H78" s="44"/>
      <c r="I78" s="49" t="s">
        <v>119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83" t="s">
        <v>120</v>
      </c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5"/>
      <c r="BF78" s="81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1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1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</row>
    <row r="79" spans="1:123" s="14" customFormat="1">
      <c r="A79" s="41" t="s">
        <v>121</v>
      </c>
      <c r="B79" s="41"/>
      <c r="C79" s="41"/>
      <c r="D79" s="41"/>
      <c r="E79" s="41"/>
      <c r="F79" s="41"/>
      <c r="G79" s="41"/>
      <c r="H79" s="44"/>
      <c r="I79" s="53" t="s">
        <v>122</v>
      </c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5"/>
      <c r="AP79" s="89" t="s">
        <v>341</v>
      </c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1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</row>
    <row r="80" spans="1:123" s="14" customFormat="1">
      <c r="A80" s="41"/>
      <c r="B80" s="41"/>
      <c r="C80" s="41"/>
      <c r="D80" s="41"/>
      <c r="E80" s="41"/>
      <c r="F80" s="41"/>
      <c r="G80" s="41"/>
      <c r="H80" s="44"/>
      <c r="I80" s="53" t="s">
        <v>123</v>
      </c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5"/>
      <c r="AP80" s="92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4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</row>
    <row r="81" spans="1:123" s="14" customFormat="1">
      <c r="A81" s="41"/>
      <c r="B81" s="41"/>
      <c r="C81" s="41"/>
      <c r="D81" s="41"/>
      <c r="E81" s="41"/>
      <c r="F81" s="41"/>
      <c r="G81" s="41"/>
      <c r="H81" s="44"/>
      <c r="I81" s="49" t="s">
        <v>124</v>
      </c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1"/>
      <c r="AP81" s="95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7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</row>
    <row r="82" spans="1:123" s="14" customFormat="1">
      <c r="A82" s="41"/>
      <c r="B82" s="41"/>
      <c r="C82" s="41"/>
      <c r="D82" s="41"/>
      <c r="E82" s="41"/>
      <c r="F82" s="41"/>
      <c r="G82" s="41"/>
      <c r="H82" s="41"/>
      <c r="I82" s="88" t="s">
        <v>106</v>
      </c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</row>
    <row r="83" spans="1:123" s="14" customFormat="1">
      <c r="A83" s="41"/>
      <c r="B83" s="41"/>
      <c r="C83" s="41"/>
      <c r="D83" s="41"/>
      <c r="E83" s="41"/>
      <c r="F83" s="41"/>
      <c r="G83" s="41"/>
      <c r="H83" s="44"/>
      <c r="I83" s="45" t="s">
        <v>139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7"/>
      <c r="AP83" s="48" t="s">
        <v>45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3">
        <v>1110.9000000000001</v>
      </c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>
        <v>1110.9000000000001</v>
      </c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>
        <v>1110.9000000000001</v>
      </c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</row>
    <row r="84" spans="1:123" s="14" customFormat="1">
      <c r="A84" s="41"/>
      <c r="B84" s="41"/>
      <c r="C84" s="41"/>
      <c r="D84" s="41"/>
      <c r="E84" s="41"/>
      <c r="F84" s="41"/>
      <c r="G84" s="41"/>
      <c r="H84" s="44"/>
      <c r="I84" s="53" t="s">
        <v>140</v>
      </c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5"/>
      <c r="AP84" s="48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</row>
    <row r="85" spans="1:123" s="14" customFormat="1">
      <c r="A85" s="41"/>
      <c r="B85" s="41"/>
      <c r="C85" s="41"/>
      <c r="D85" s="41"/>
      <c r="E85" s="41"/>
      <c r="F85" s="41"/>
      <c r="G85" s="41"/>
      <c r="H85" s="44"/>
      <c r="I85" s="45" t="s">
        <v>125</v>
      </c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7"/>
      <c r="AP85" s="48" t="s">
        <v>45</v>
      </c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</row>
    <row r="86" spans="1:123" s="14" customFormat="1">
      <c r="A86" s="41"/>
      <c r="B86" s="41"/>
      <c r="C86" s="41"/>
      <c r="D86" s="41"/>
      <c r="E86" s="41"/>
      <c r="F86" s="41"/>
      <c r="G86" s="41"/>
      <c r="H86" s="44"/>
      <c r="I86" s="53" t="s">
        <v>126</v>
      </c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5"/>
      <c r="AP86" s="48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</row>
    <row r="87" spans="1:123" s="14" customFormat="1">
      <c r="A87" s="41"/>
      <c r="B87" s="41"/>
      <c r="C87" s="41"/>
      <c r="D87" s="41"/>
      <c r="E87" s="41"/>
      <c r="F87" s="41"/>
      <c r="G87" s="41"/>
      <c r="H87" s="44"/>
      <c r="I87" s="49" t="s">
        <v>127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1"/>
      <c r="AP87" s="48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</row>
    <row r="88" spans="1:123" ht="24.9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23" s="16" customFormat="1" ht="12" customHeight="1">
      <c r="A89" s="15" t="s">
        <v>141</v>
      </c>
    </row>
    <row r="90" spans="1:123" s="16" customFormat="1" ht="12" customHeight="1">
      <c r="A90" s="15" t="s">
        <v>142</v>
      </c>
    </row>
    <row r="91" spans="1:123" s="16" customFormat="1" ht="12" customHeight="1">
      <c r="A91" s="15" t="s">
        <v>143</v>
      </c>
    </row>
    <row r="92" spans="1:123" s="16" customFormat="1" ht="12" customHeight="1">
      <c r="A92" s="15" t="s">
        <v>144</v>
      </c>
    </row>
  </sheetData>
  <mergeCells count="279"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160"/>
  <sheetViews>
    <sheetView workbookViewId="0">
      <selection activeCell="A5" sqref="A5:DS5"/>
    </sheetView>
  </sheetViews>
  <sheetFormatPr defaultColWidth="1.140625" defaultRowHeight="15.75"/>
  <cols>
    <col min="1" max="126" width="1.140625" style="13"/>
    <col min="127" max="127" width="1.140625" style="13" customWidth="1"/>
    <col min="128" max="16384" width="1.140625" style="13"/>
  </cols>
  <sheetData>
    <row r="1" spans="1:124" s="11" customFormat="1" ht="11.25">
      <c r="DS1" s="12" t="s">
        <v>147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5" spans="1:124" s="21" customFormat="1" ht="18.75">
      <c r="A5" s="31" t="s">
        <v>148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7" spans="1:124">
      <c r="A7" s="32" t="s">
        <v>26</v>
      </c>
      <c r="B7" s="33"/>
      <c r="C7" s="33"/>
      <c r="D7" s="33"/>
      <c r="E7" s="33"/>
      <c r="F7" s="33"/>
      <c r="G7" s="33"/>
      <c r="H7" s="34"/>
      <c r="I7" s="32" t="s">
        <v>28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4"/>
      <c r="AP7" s="32" t="s">
        <v>29</v>
      </c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4"/>
      <c r="BF7" s="32" t="s">
        <v>31</v>
      </c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4"/>
      <c r="CB7" s="32" t="s">
        <v>35</v>
      </c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4"/>
      <c r="CX7" s="32" t="s">
        <v>33</v>
      </c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4"/>
    </row>
    <row r="8" spans="1:124">
      <c r="A8" s="38" t="s">
        <v>27</v>
      </c>
      <c r="B8" s="39"/>
      <c r="C8" s="39"/>
      <c r="D8" s="39"/>
      <c r="E8" s="39"/>
      <c r="F8" s="39"/>
      <c r="G8" s="39"/>
      <c r="H8" s="40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40"/>
      <c r="AP8" s="38" t="s">
        <v>30</v>
      </c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40"/>
      <c r="BF8" s="38" t="s">
        <v>32</v>
      </c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40"/>
      <c r="CB8" s="38" t="s">
        <v>36</v>
      </c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40"/>
      <c r="CX8" s="38" t="s">
        <v>34</v>
      </c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40"/>
    </row>
    <row r="9" spans="1:124" ht="19.5" customHeight="1">
      <c r="A9" s="38"/>
      <c r="B9" s="39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0"/>
      <c r="AP9" s="35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7"/>
      <c r="BF9" s="35" t="s">
        <v>353</v>
      </c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7"/>
      <c r="CB9" s="35" t="s">
        <v>354</v>
      </c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7"/>
      <c r="CX9" s="35" t="s">
        <v>355</v>
      </c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7"/>
    </row>
    <row r="10" spans="1:124" s="14" customFormat="1">
      <c r="A10" s="78" t="s">
        <v>37</v>
      </c>
      <c r="B10" s="79"/>
      <c r="C10" s="79"/>
      <c r="D10" s="79"/>
      <c r="E10" s="79"/>
      <c r="F10" s="79"/>
      <c r="G10" s="79"/>
      <c r="H10" s="80"/>
      <c r="I10" s="46" t="s">
        <v>149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/>
      <c r="AP10" s="101" t="s">
        <v>69</v>
      </c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3"/>
      <c r="BF10" s="98">
        <f>BF13+BF84+BF98</f>
        <v>237380.90100000001</v>
      </c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107">
        <f>CB13+CB84+CB98</f>
        <v>240821.7</v>
      </c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9"/>
      <c r="CX10" s="98">
        <f>CX13+CX84+CX98</f>
        <v>236587</v>
      </c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</row>
    <row r="11" spans="1:124" s="14" customFormat="1">
      <c r="A11" s="83"/>
      <c r="B11" s="84"/>
      <c r="C11" s="84"/>
      <c r="D11" s="84"/>
      <c r="E11" s="84"/>
      <c r="F11" s="84"/>
      <c r="G11" s="84"/>
      <c r="H11" s="85"/>
      <c r="I11" s="50" t="s">
        <v>150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1"/>
      <c r="AP11" s="104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110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2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</row>
    <row r="12" spans="1:124" s="14" customFormat="1">
      <c r="A12" s="83"/>
      <c r="B12" s="84"/>
      <c r="C12" s="84"/>
      <c r="D12" s="84"/>
      <c r="E12" s="84"/>
      <c r="F12" s="84"/>
      <c r="G12" s="84"/>
      <c r="H12" s="85"/>
      <c r="I12" s="50" t="s">
        <v>92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1"/>
      <c r="AP12" s="48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</row>
    <row r="13" spans="1:124" s="14" customFormat="1">
      <c r="A13" s="100" t="s">
        <v>44</v>
      </c>
      <c r="B13" s="100"/>
      <c r="C13" s="100"/>
      <c r="D13" s="100"/>
      <c r="E13" s="100"/>
      <c r="F13" s="100"/>
      <c r="G13" s="100"/>
      <c r="H13" s="83"/>
      <c r="I13" s="53" t="s">
        <v>151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5"/>
      <c r="AP13" s="48" t="s">
        <v>69</v>
      </c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98">
        <f>BF15+BF18</f>
        <v>81521.217000000004</v>
      </c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>
        <f>CB15+CB18</f>
        <v>83491.700000000012</v>
      </c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>
        <f>CX15+CX18</f>
        <v>81602.899999999994</v>
      </c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</row>
    <row r="14" spans="1:124" s="14" customFormat="1">
      <c r="A14" s="41"/>
      <c r="B14" s="41"/>
      <c r="C14" s="41"/>
      <c r="D14" s="41"/>
      <c r="E14" s="41"/>
      <c r="F14" s="41"/>
      <c r="G14" s="41"/>
      <c r="H14" s="44"/>
      <c r="I14" s="49" t="s">
        <v>152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1"/>
      <c r="AP14" s="48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</row>
    <row r="15" spans="1:124" s="14" customFormat="1">
      <c r="A15" s="41" t="s">
        <v>153</v>
      </c>
      <c r="B15" s="41"/>
      <c r="C15" s="41"/>
      <c r="D15" s="41"/>
      <c r="E15" s="41"/>
      <c r="F15" s="41"/>
      <c r="G15" s="41"/>
      <c r="H15" s="41"/>
      <c r="I15" s="42" t="s">
        <v>154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1" t="s">
        <v>69</v>
      </c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99">
        <f>BF16+BF17</f>
        <v>0</v>
      </c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>
        <f>CB16+CB17</f>
        <v>0</v>
      </c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>
        <f>CX16+CX17</f>
        <v>0</v>
      </c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</row>
    <row r="16" spans="1:124" s="14" customFormat="1">
      <c r="A16" s="41"/>
      <c r="B16" s="41"/>
      <c r="C16" s="41"/>
      <c r="D16" s="41"/>
      <c r="E16" s="41"/>
      <c r="F16" s="41"/>
      <c r="G16" s="41"/>
      <c r="H16" s="41"/>
      <c r="I16" s="75" t="s">
        <v>155</v>
      </c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41" t="s">
        <v>69</v>
      </c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99">
        <f>BF29+BF40+BF51+BF63+BF71+BF79</f>
        <v>0</v>
      </c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>
        <f>CB29+CB40+CB51+CB63+CB71+CB79</f>
        <v>0</v>
      </c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>
        <f>CX29+CX40+CX51+CX63+CX71+CX79</f>
        <v>0</v>
      </c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</row>
    <row r="17" spans="1:123" s="14" customFormat="1">
      <c r="A17" s="41"/>
      <c r="B17" s="41"/>
      <c r="C17" s="41"/>
      <c r="D17" s="41"/>
      <c r="E17" s="41"/>
      <c r="F17" s="41"/>
      <c r="G17" s="41"/>
      <c r="H17" s="41"/>
      <c r="I17" s="75" t="s">
        <v>156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41" t="s">
        <v>69</v>
      </c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99">
        <f>BF30+BF41+BF52+BF64+BF72+BF80</f>
        <v>0</v>
      </c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>
        <f>CB30+CB41+CB52+CB64+CB72+CB80</f>
        <v>0</v>
      </c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>
        <f>CX30+CX41+CX52+CX64+CX72+CX80</f>
        <v>0</v>
      </c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</row>
    <row r="18" spans="1:123" s="14" customFormat="1">
      <c r="A18" s="41" t="s">
        <v>157</v>
      </c>
      <c r="B18" s="41"/>
      <c r="C18" s="41"/>
      <c r="D18" s="41"/>
      <c r="E18" s="41"/>
      <c r="F18" s="41"/>
      <c r="G18" s="41"/>
      <c r="H18" s="41"/>
      <c r="I18" s="75" t="s">
        <v>158</v>
      </c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41" t="s">
        <v>69</v>
      </c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82">
        <f>BF19+BF20</f>
        <v>81521.217000000004</v>
      </c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>
        <f>CB19+CB20</f>
        <v>83491.700000000012</v>
      </c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>
        <f>CX19+CX20</f>
        <v>81602.899999999994</v>
      </c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</row>
    <row r="19" spans="1:123" s="14" customFormat="1">
      <c r="A19" s="41"/>
      <c r="B19" s="41"/>
      <c r="C19" s="41"/>
      <c r="D19" s="41"/>
      <c r="E19" s="41"/>
      <c r="F19" s="41"/>
      <c r="G19" s="41"/>
      <c r="H19" s="41"/>
      <c r="I19" s="75" t="s">
        <v>155</v>
      </c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41" t="s">
        <v>69</v>
      </c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82">
        <f>BF32+BF43+BF54+BF66+BF74+BF82</f>
        <v>41129.440000000002</v>
      </c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>
        <f>CB32+CB43+CB54+CB66+CB74+CB82</f>
        <v>41928.800000000003</v>
      </c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>
        <f>CX32+CX43+CX54+CX66+CX74+CX82</f>
        <v>41170.6</v>
      </c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</row>
    <row r="20" spans="1:123" s="14" customFormat="1">
      <c r="A20" s="41"/>
      <c r="B20" s="41"/>
      <c r="C20" s="41"/>
      <c r="D20" s="41"/>
      <c r="E20" s="41"/>
      <c r="F20" s="41"/>
      <c r="G20" s="41"/>
      <c r="H20" s="41"/>
      <c r="I20" s="75" t="s">
        <v>156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41" t="s">
        <v>69</v>
      </c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82">
        <f>BF33+BF44+BF55+BF67+BF75+BF83</f>
        <v>40391.776999999995</v>
      </c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>
        <f>CB33+CB44+CB55+CB67+CB75+CB83</f>
        <v>41562.9</v>
      </c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>
        <f>CX33+CX44+CX55+CX67+CX75+CX83</f>
        <v>40432.300000000003</v>
      </c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</row>
    <row r="21" spans="1:123" s="14" customFormat="1">
      <c r="A21" s="41"/>
      <c r="B21" s="41"/>
      <c r="C21" s="41"/>
      <c r="D21" s="41"/>
      <c r="E21" s="41"/>
      <c r="F21" s="41"/>
      <c r="G21" s="41"/>
      <c r="H21" s="41"/>
      <c r="I21" s="52" t="s">
        <v>92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</row>
    <row r="22" spans="1:123" s="14" customFormat="1">
      <c r="A22" s="41" t="s">
        <v>159</v>
      </c>
      <c r="B22" s="41"/>
      <c r="C22" s="41"/>
      <c r="D22" s="41"/>
      <c r="E22" s="41"/>
      <c r="F22" s="41"/>
      <c r="G22" s="41"/>
      <c r="H22" s="44"/>
      <c r="I22" s="45" t="s">
        <v>160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7"/>
      <c r="AP22" s="48" t="s">
        <v>69</v>
      </c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98">
        <f>BF28+BF31</f>
        <v>55883.042999999998</v>
      </c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>
        <f>CB28+CB31</f>
        <v>54823.580000000009</v>
      </c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>
        <f>CX28+CX31</f>
        <v>55950</v>
      </c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</row>
    <row r="23" spans="1:123" s="14" customFormat="1">
      <c r="A23" s="41"/>
      <c r="B23" s="41"/>
      <c r="C23" s="41"/>
      <c r="D23" s="41"/>
      <c r="E23" s="41"/>
      <c r="F23" s="41"/>
      <c r="G23" s="41"/>
      <c r="H23" s="44"/>
      <c r="I23" s="53" t="s">
        <v>161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48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</row>
    <row r="24" spans="1:123" s="14" customFormat="1">
      <c r="A24" s="41"/>
      <c r="B24" s="41"/>
      <c r="C24" s="41"/>
      <c r="D24" s="41"/>
      <c r="E24" s="41"/>
      <c r="F24" s="41"/>
      <c r="G24" s="41"/>
      <c r="H24" s="44"/>
      <c r="I24" s="53" t="s">
        <v>162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48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</row>
    <row r="25" spans="1:123" s="14" customFormat="1">
      <c r="A25" s="41"/>
      <c r="B25" s="41"/>
      <c r="C25" s="41"/>
      <c r="D25" s="41"/>
      <c r="E25" s="41"/>
      <c r="F25" s="41"/>
      <c r="G25" s="41"/>
      <c r="H25" s="44"/>
      <c r="I25" s="53" t="s">
        <v>163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48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</row>
    <row r="26" spans="1:123" s="14" customFormat="1">
      <c r="A26" s="41"/>
      <c r="B26" s="41"/>
      <c r="C26" s="41"/>
      <c r="D26" s="41"/>
      <c r="E26" s="41"/>
      <c r="F26" s="41"/>
      <c r="G26" s="41"/>
      <c r="H26" s="44"/>
      <c r="I26" s="53" t="s">
        <v>164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5"/>
      <c r="AP26" s="48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</row>
    <row r="27" spans="1:123" s="14" customFormat="1">
      <c r="A27" s="41"/>
      <c r="B27" s="41"/>
      <c r="C27" s="41"/>
      <c r="D27" s="41"/>
      <c r="E27" s="41"/>
      <c r="F27" s="41"/>
      <c r="G27" s="41"/>
      <c r="H27" s="44"/>
      <c r="I27" s="49" t="s">
        <v>165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1"/>
      <c r="AP27" s="48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</row>
    <row r="28" spans="1:123" s="14" customFormat="1">
      <c r="A28" s="41" t="s">
        <v>25</v>
      </c>
      <c r="B28" s="41"/>
      <c r="C28" s="41"/>
      <c r="D28" s="41"/>
      <c r="E28" s="41"/>
      <c r="F28" s="41"/>
      <c r="G28" s="41"/>
      <c r="H28" s="41"/>
      <c r="I28" s="42" t="s">
        <v>154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1" t="s">
        <v>69</v>
      </c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99">
        <f>BF29+BF30</f>
        <v>0</v>
      </c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>
        <f>CB29+CB30</f>
        <v>0</v>
      </c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>
        <f>CX29+CX30</f>
        <v>0</v>
      </c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</row>
    <row r="29" spans="1:123" s="14" customFormat="1">
      <c r="A29" s="41"/>
      <c r="B29" s="41"/>
      <c r="C29" s="41"/>
      <c r="D29" s="41"/>
      <c r="E29" s="41"/>
      <c r="F29" s="41"/>
      <c r="G29" s="41"/>
      <c r="H29" s="41"/>
      <c r="I29" s="75" t="s">
        <v>155</v>
      </c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41" t="s">
        <v>69</v>
      </c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</row>
    <row r="30" spans="1:123" s="14" customFormat="1">
      <c r="A30" s="41"/>
      <c r="B30" s="41"/>
      <c r="C30" s="41"/>
      <c r="D30" s="41"/>
      <c r="E30" s="41"/>
      <c r="F30" s="41"/>
      <c r="G30" s="41"/>
      <c r="H30" s="41"/>
      <c r="I30" s="75" t="s">
        <v>156</v>
      </c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41" t="s">
        <v>69</v>
      </c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</row>
    <row r="31" spans="1:123" s="14" customFormat="1">
      <c r="A31" s="41" t="s">
        <v>166</v>
      </c>
      <c r="B31" s="41"/>
      <c r="C31" s="41"/>
      <c r="D31" s="41"/>
      <c r="E31" s="41"/>
      <c r="F31" s="41"/>
      <c r="G31" s="41"/>
      <c r="H31" s="41"/>
      <c r="I31" s="75" t="s">
        <v>158</v>
      </c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41" t="s">
        <v>69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82">
        <f>BF32+BF33</f>
        <v>55883.042999999998</v>
      </c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>
        <f>CB32+CB33</f>
        <v>54823.580000000009</v>
      </c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>
        <f>CX32+CX33</f>
        <v>55950</v>
      </c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</row>
    <row r="32" spans="1:123" s="14" customFormat="1">
      <c r="A32" s="41"/>
      <c r="B32" s="41"/>
      <c r="C32" s="41"/>
      <c r="D32" s="41"/>
      <c r="E32" s="41"/>
      <c r="F32" s="41"/>
      <c r="G32" s="41"/>
      <c r="H32" s="41"/>
      <c r="I32" s="75" t="s">
        <v>155</v>
      </c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41" t="s">
        <v>69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99">
        <v>27626.674999999999</v>
      </c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>
        <v>27226.790000000008</v>
      </c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>
        <v>27650</v>
      </c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</row>
    <row r="33" spans="1:123" s="14" customFormat="1">
      <c r="A33" s="41"/>
      <c r="B33" s="41"/>
      <c r="C33" s="41"/>
      <c r="D33" s="41"/>
      <c r="E33" s="41"/>
      <c r="F33" s="41"/>
      <c r="G33" s="41"/>
      <c r="H33" s="41"/>
      <c r="I33" s="75" t="s">
        <v>156</v>
      </c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41" t="s">
        <v>69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99">
        <v>28256.367999999999</v>
      </c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>
        <v>27596.79</v>
      </c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>
        <v>28300</v>
      </c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</row>
    <row r="34" spans="1:123" s="17" customFormat="1">
      <c r="A34" s="41" t="s">
        <v>167</v>
      </c>
      <c r="B34" s="41"/>
      <c r="C34" s="41"/>
      <c r="D34" s="41"/>
      <c r="E34" s="41"/>
      <c r="F34" s="41"/>
      <c r="G34" s="41"/>
      <c r="H34" s="44"/>
      <c r="I34" s="45" t="s">
        <v>160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7"/>
      <c r="AP34" s="101" t="s">
        <v>69</v>
      </c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3"/>
      <c r="BF34" s="98">
        <f>BF39+BF42</f>
        <v>10263.886</v>
      </c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>
        <f>CB39+CB42</f>
        <v>12552.92</v>
      </c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>
        <f>CX39+CX42</f>
        <v>10265</v>
      </c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</row>
    <row r="35" spans="1:123" s="17" customFormat="1">
      <c r="A35" s="41"/>
      <c r="B35" s="41"/>
      <c r="C35" s="41"/>
      <c r="D35" s="41"/>
      <c r="E35" s="41"/>
      <c r="F35" s="41"/>
      <c r="G35" s="41"/>
      <c r="H35" s="44"/>
      <c r="I35" s="53" t="s">
        <v>161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5"/>
      <c r="AP35" s="113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5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</row>
    <row r="36" spans="1:123" s="17" customFormat="1">
      <c r="A36" s="41"/>
      <c r="B36" s="41"/>
      <c r="C36" s="41"/>
      <c r="D36" s="41"/>
      <c r="E36" s="41"/>
      <c r="F36" s="41"/>
      <c r="G36" s="41"/>
      <c r="H36" s="44"/>
      <c r="I36" s="53" t="s">
        <v>168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5"/>
      <c r="AP36" s="113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5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</row>
    <row r="37" spans="1:123" s="17" customFormat="1">
      <c r="A37" s="41"/>
      <c r="B37" s="41"/>
      <c r="C37" s="41"/>
      <c r="D37" s="41"/>
      <c r="E37" s="41"/>
      <c r="F37" s="41"/>
      <c r="G37" s="41"/>
      <c r="H37" s="44"/>
      <c r="I37" s="53" t="s">
        <v>169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5"/>
      <c r="AP37" s="113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5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</row>
    <row r="38" spans="1:123" s="17" customFormat="1">
      <c r="A38" s="41"/>
      <c r="B38" s="41"/>
      <c r="C38" s="41"/>
      <c r="D38" s="41"/>
      <c r="E38" s="41"/>
      <c r="F38" s="41"/>
      <c r="G38" s="41"/>
      <c r="H38" s="44"/>
      <c r="I38" s="49" t="s">
        <v>329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1"/>
      <c r="AP38" s="104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6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</row>
    <row r="39" spans="1:123" s="14" customFormat="1">
      <c r="A39" s="41" t="s">
        <v>170</v>
      </c>
      <c r="B39" s="41"/>
      <c r="C39" s="41"/>
      <c r="D39" s="41"/>
      <c r="E39" s="41"/>
      <c r="F39" s="41"/>
      <c r="G39" s="41"/>
      <c r="H39" s="41"/>
      <c r="I39" s="42" t="s">
        <v>154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1" t="s">
        <v>69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99">
        <f>BF40+BF41</f>
        <v>0</v>
      </c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>
        <f>CB40+CB41</f>
        <v>0</v>
      </c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>
        <f>CX40+CX41</f>
        <v>0</v>
      </c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</row>
    <row r="40" spans="1:123" s="14" customFormat="1">
      <c r="A40" s="41"/>
      <c r="B40" s="41"/>
      <c r="C40" s="41"/>
      <c r="D40" s="41"/>
      <c r="E40" s="41"/>
      <c r="F40" s="41"/>
      <c r="G40" s="41"/>
      <c r="H40" s="41"/>
      <c r="I40" s="75" t="s">
        <v>155</v>
      </c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41" t="s">
        <v>69</v>
      </c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</row>
    <row r="41" spans="1:123" s="14" customFormat="1">
      <c r="A41" s="41"/>
      <c r="B41" s="41"/>
      <c r="C41" s="41"/>
      <c r="D41" s="41"/>
      <c r="E41" s="41"/>
      <c r="F41" s="41"/>
      <c r="G41" s="41"/>
      <c r="H41" s="41"/>
      <c r="I41" s="75" t="s">
        <v>156</v>
      </c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41" t="s">
        <v>69</v>
      </c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</row>
    <row r="42" spans="1:123" s="14" customFormat="1">
      <c r="A42" s="41" t="s">
        <v>171</v>
      </c>
      <c r="B42" s="41"/>
      <c r="C42" s="41"/>
      <c r="D42" s="41"/>
      <c r="E42" s="41"/>
      <c r="F42" s="41"/>
      <c r="G42" s="41"/>
      <c r="H42" s="41"/>
      <c r="I42" s="75" t="s">
        <v>158</v>
      </c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41" t="s">
        <v>69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82">
        <f>BF43+BF44</f>
        <v>10263.886</v>
      </c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>
        <f>CB43+CB44</f>
        <v>12552.92</v>
      </c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>
        <f>CX43+CX44</f>
        <v>10265</v>
      </c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</row>
    <row r="43" spans="1:123" s="14" customFormat="1">
      <c r="A43" s="41"/>
      <c r="B43" s="41"/>
      <c r="C43" s="41"/>
      <c r="D43" s="41"/>
      <c r="E43" s="41"/>
      <c r="F43" s="41"/>
      <c r="G43" s="41"/>
      <c r="H43" s="41"/>
      <c r="I43" s="75" t="s">
        <v>155</v>
      </c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41" t="s">
        <v>69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99">
        <v>5244.768</v>
      </c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>
        <v>6048.5</v>
      </c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>
        <f>5245+4.6</f>
        <v>5249.6</v>
      </c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</row>
    <row r="44" spans="1:123" s="14" customFormat="1">
      <c r="A44" s="41"/>
      <c r="B44" s="41"/>
      <c r="C44" s="41"/>
      <c r="D44" s="41"/>
      <c r="E44" s="41"/>
      <c r="F44" s="41"/>
      <c r="G44" s="41"/>
      <c r="H44" s="41"/>
      <c r="I44" s="52" t="s">
        <v>156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41" t="s">
        <v>69</v>
      </c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99">
        <v>5019.1180000000004</v>
      </c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>
        <v>6504.42</v>
      </c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>
        <f>5020-4.6</f>
        <v>5015.3999999999996</v>
      </c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</row>
    <row r="45" spans="1:123" s="14" customFormat="1">
      <c r="A45" s="41" t="s">
        <v>172</v>
      </c>
      <c r="B45" s="41"/>
      <c r="C45" s="41"/>
      <c r="D45" s="41"/>
      <c r="E45" s="41"/>
      <c r="F45" s="41"/>
      <c r="G45" s="41"/>
      <c r="H45" s="44"/>
      <c r="I45" s="45" t="s">
        <v>160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7"/>
      <c r="AP45" s="48" t="s">
        <v>69</v>
      </c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99">
        <f>BF50+BF53</f>
        <v>0</v>
      </c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>
        <f>CB50+CB53</f>
        <v>0</v>
      </c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>
        <f>CX50+CX53</f>
        <v>0</v>
      </c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</row>
    <row r="46" spans="1:123" s="14" customFormat="1">
      <c r="A46" s="41"/>
      <c r="B46" s="41"/>
      <c r="C46" s="41"/>
      <c r="D46" s="41"/>
      <c r="E46" s="41"/>
      <c r="F46" s="41"/>
      <c r="G46" s="41"/>
      <c r="H46" s="44"/>
      <c r="I46" s="53" t="s">
        <v>161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5"/>
      <c r="AP46" s="48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</row>
    <row r="47" spans="1:123" s="14" customFormat="1">
      <c r="A47" s="41"/>
      <c r="B47" s="41"/>
      <c r="C47" s="41"/>
      <c r="D47" s="41"/>
      <c r="E47" s="41"/>
      <c r="F47" s="41"/>
      <c r="G47" s="41"/>
      <c r="H47" s="44"/>
      <c r="I47" s="53" t="s">
        <v>168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5"/>
      <c r="AP47" s="48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</row>
    <row r="48" spans="1:123" s="14" customFormat="1">
      <c r="A48" s="41"/>
      <c r="B48" s="41"/>
      <c r="C48" s="41"/>
      <c r="D48" s="41"/>
      <c r="E48" s="41"/>
      <c r="F48" s="41"/>
      <c r="G48" s="41"/>
      <c r="H48" s="44"/>
      <c r="I48" s="53" t="s">
        <v>173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5"/>
      <c r="AP48" s="48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</row>
    <row r="49" spans="1:123" s="14" customFormat="1">
      <c r="A49" s="41"/>
      <c r="B49" s="41"/>
      <c r="C49" s="41"/>
      <c r="D49" s="41"/>
      <c r="E49" s="41"/>
      <c r="F49" s="41"/>
      <c r="G49" s="41"/>
      <c r="H49" s="44"/>
      <c r="I49" s="49" t="s">
        <v>174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48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</row>
    <row r="50" spans="1:123" s="14" customFormat="1">
      <c r="A50" s="41" t="s">
        <v>175</v>
      </c>
      <c r="B50" s="41"/>
      <c r="C50" s="41"/>
      <c r="D50" s="41"/>
      <c r="E50" s="41"/>
      <c r="F50" s="41"/>
      <c r="G50" s="41"/>
      <c r="H50" s="41"/>
      <c r="I50" s="42" t="s">
        <v>154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1" t="s">
        <v>69</v>
      </c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99">
        <f>BF51+BF52</f>
        <v>0</v>
      </c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>
        <f>CB51+CB52</f>
        <v>0</v>
      </c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>
        <f>CX51+CX52</f>
        <v>0</v>
      </c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</row>
    <row r="51" spans="1:123" s="14" customFormat="1">
      <c r="A51" s="41"/>
      <c r="B51" s="41"/>
      <c r="C51" s="41"/>
      <c r="D51" s="41"/>
      <c r="E51" s="41"/>
      <c r="F51" s="41"/>
      <c r="G51" s="41"/>
      <c r="H51" s="41"/>
      <c r="I51" s="75" t="s">
        <v>155</v>
      </c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41" t="s">
        <v>69</v>
      </c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99">
        <v>0</v>
      </c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>
        <v>0</v>
      </c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>
        <v>0</v>
      </c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</row>
    <row r="52" spans="1:123" s="14" customFormat="1">
      <c r="A52" s="41"/>
      <c r="B52" s="41"/>
      <c r="C52" s="41"/>
      <c r="D52" s="41"/>
      <c r="E52" s="41"/>
      <c r="F52" s="41"/>
      <c r="G52" s="41"/>
      <c r="H52" s="41"/>
      <c r="I52" s="75" t="s">
        <v>156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41" t="s">
        <v>69</v>
      </c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99">
        <v>0</v>
      </c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>
        <v>0</v>
      </c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>
        <v>0</v>
      </c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</row>
    <row r="53" spans="1:123" s="14" customFormat="1">
      <c r="A53" s="41" t="s">
        <v>176</v>
      </c>
      <c r="B53" s="41"/>
      <c r="C53" s="41"/>
      <c r="D53" s="41"/>
      <c r="E53" s="41"/>
      <c r="F53" s="41"/>
      <c r="G53" s="41"/>
      <c r="H53" s="41"/>
      <c r="I53" s="75" t="s">
        <v>158</v>
      </c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41" t="s">
        <v>69</v>
      </c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99">
        <f>BF54+BF55</f>
        <v>0</v>
      </c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>
        <f>CB54+CB55</f>
        <v>0</v>
      </c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>
        <f>CX54+CX55</f>
        <v>0</v>
      </c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</row>
    <row r="54" spans="1:123" s="14" customFormat="1">
      <c r="A54" s="41"/>
      <c r="B54" s="41"/>
      <c r="C54" s="41"/>
      <c r="D54" s="41"/>
      <c r="E54" s="41"/>
      <c r="F54" s="41"/>
      <c r="G54" s="41"/>
      <c r="H54" s="41"/>
      <c r="I54" s="75" t="s">
        <v>155</v>
      </c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41" t="s">
        <v>69</v>
      </c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99">
        <v>0</v>
      </c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>
        <v>0</v>
      </c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>
        <v>0</v>
      </c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</row>
    <row r="55" spans="1:123" s="14" customFormat="1">
      <c r="A55" s="41"/>
      <c r="B55" s="41"/>
      <c r="C55" s="41"/>
      <c r="D55" s="41"/>
      <c r="E55" s="41"/>
      <c r="F55" s="41"/>
      <c r="G55" s="41"/>
      <c r="H55" s="41"/>
      <c r="I55" s="52" t="s">
        <v>156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41" t="s">
        <v>69</v>
      </c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99">
        <v>0</v>
      </c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>
        <v>0</v>
      </c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>
        <v>0</v>
      </c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</row>
    <row r="56" spans="1:123" s="14" customFormat="1">
      <c r="A56" s="41" t="s">
        <v>177</v>
      </c>
      <c r="B56" s="41"/>
      <c r="C56" s="41"/>
      <c r="D56" s="41"/>
      <c r="E56" s="41"/>
      <c r="F56" s="41"/>
      <c r="G56" s="41"/>
      <c r="H56" s="44"/>
      <c r="I56" s="45" t="s">
        <v>160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7"/>
      <c r="AP56" s="48" t="s">
        <v>69</v>
      </c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99">
        <f>BF62+BF65</f>
        <v>0</v>
      </c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>
        <f>CB62+CB65</f>
        <v>0</v>
      </c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>
        <f>CX62+CX65</f>
        <v>0</v>
      </c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</row>
    <row r="57" spans="1:123" s="14" customFormat="1">
      <c r="A57" s="41"/>
      <c r="B57" s="41"/>
      <c r="C57" s="41"/>
      <c r="D57" s="41"/>
      <c r="E57" s="41"/>
      <c r="F57" s="41"/>
      <c r="G57" s="41"/>
      <c r="H57" s="44"/>
      <c r="I57" s="53" t="s">
        <v>161</v>
      </c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5"/>
      <c r="AP57" s="48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</row>
    <row r="58" spans="1:123" s="14" customFormat="1">
      <c r="A58" s="41"/>
      <c r="B58" s="41"/>
      <c r="C58" s="41"/>
      <c r="D58" s="41"/>
      <c r="E58" s="41"/>
      <c r="F58" s="41"/>
      <c r="G58" s="41"/>
      <c r="H58" s="44"/>
      <c r="I58" s="53" t="s">
        <v>168</v>
      </c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5"/>
      <c r="AP58" s="48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</row>
    <row r="59" spans="1:123" s="14" customFormat="1">
      <c r="A59" s="41"/>
      <c r="B59" s="41"/>
      <c r="C59" s="41"/>
      <c r="D59" s="41"/>
      <c r="E59" s="41"/>
      <c r="F59" s="41"/>
      <c r="G59" s="41"/>
      <c r="H59" s="44"/>
      <c r="I59" s="53" t="s">
        <v>163</v>
      </c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5"/>
      <c r="AP59" s="48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</row>
    <row r="60" spans="1:123" s="14" customFormat="1">
      <c r="A60" s="41"/>
      <c r="B60" s="41"/>
      <c r="C60" s="41"/>
      <c r="D60" s="41"/>
      <c r="E60" s="41"/>
      <c r="F60" s="41"/>
      <c r="G60" s="41"/>
      <c r="H60" s="44"/>
      <c r="I60" s="53" t="s">
        <v>178</v>
      </c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48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</row>
    <row r="61" spans="1:123" s="14" customFormat="1">
      <c r="A61" s="41"/>
      <c r="B61" s="41"/>
      <c r="C61" s="41"/>
      <c r="D61" s="41"/>
      <c r="E61" s="41"/>
      <c r="F61" s="41"/>
      <c r="G61" s="41"/>
      <c r="H61" s="44"/>
      <c r="I61" s="49" t="s">
        <v>165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1"/>
      <c r="AP61" s="48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</row>
    <row r="62" spans="1:123" s="14" customFormat="1">
      <c r="A62" s="41" t="s">
        <v>179</v>
      </c>
      <c r="B62" s="41"/>
      <c r="C62" s="41"/>
      <c r="D62" s="41"/>
      <c r="E62" s="41"/>
      <c r="F62" s="41"/>
      <c r="G62" s="41"/>
      <c r="H62" s="41"/>
      <c r="I62" s="42" t="s">
        <v>154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1" t="s">
        <v>69</v>
      </c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99">
        <f>BF63+BF64</f>
        <v>0</v>
      </c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>
        <f>CB63+CB64</f>
        <v>0</v>
      </c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>
        <f>CX63+CX64</f>
        <v>0</v>
      </c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</row>
    <row r="63" spans="1:123" s="14" customFormat="1">
      <c r="A63" s="41"/>
      <c r="B63" s="41"/>
      <c r="C63" s="41"/>
      <c r="D63" s="41"/>
      <c r="E63" s="41"/>
      <c r="F63" s="41"/>
      <c r="G63" s="41"/>
      <c r="H63" s="41"/>
      <c r="I63" s="75" t="s">
        <v>155</v>
      </c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41" t="s">
        <v>69</v>
      </c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99">
        <v>0</v>
      </c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>
        <v>0</v>
      </c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>
        <v>0</v>
      </c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</row>
    <row r="64" spans="1:123" s="14" customFormat="1">
      <c r="A64" s="41"/>
      <c r="B64" s="41"/>
      <c r="C64" s="41"/>
      <c r="D64" s="41"/>
      <c r="E64" s="41"/>
      <c r="F64" s="41"/>
      <c r="G64" s="41"/>
      <c r="H64" s="41"/>
      <c r="I64" s="75" t="s">
        <v>156</v>
      </c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41" t="s">
        <v>69</v>
      </c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99">
        <v>0</v>
      </c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>
        <v>0</v>
      </c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>
        <v>0</v>
      </c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</row>
    <row r="65" spans="1:123" s="14" customFormat="1">
      <c r="A65" s="41" t="s">
        <v>180</v>
      </c>
      <c r="B65" s="41"/>
      <c r="C65" s="41"/>
      <c r="D65" s="41"/>
      <c r="E65" s="41"/>
      <c r="F65" s="41"/>
      <c r="G65" s="41"/>
      <c r="H65" s="41"/>
      <c r="I65" s="75" t="s">
        <v>158</v>
      </c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41" t="s">
        <v>69</v>
      </c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99">
        <f>BF66+BF67</f>
        <v>0</v>
      </c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>
        <f>CB66+CB67</f>
        <v>0</v>
      </c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>
        <f>CX66+CX67</f>
        <v>0</v>
      </c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</row>
    <row r="66" spans="1:123" s="14" customFormat="1">
      <c r="A66" s="41"/>
      <c r="B66" s="41"/>
      <c r="C66" s="41"/>
      <c r="D66" s="41"/>
      <c r="E66" s="41"/>
      <c r="F66" s="41"/>
      <c r="G66" s="41"/>
      <c r="H66" s="41"/>
      <c r="I66" s="75" t="s">
        <v>155</v>
      </c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41" t="s">
        <v>69</v>
      </c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99">
        <v>0</v>
      </c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>
        <v>0</v>
      </c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>
        <v>0</v>
      </c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</row>
    <row r="67" spans="1:123" s="14" customFormat="1">
      <c r="A67" s="41"/>
      <c r="B67" s="41"/>
      <c r="C67" s="41"/>
      <c r="D67" s="41"/>
      <c r="E67" s="41"/>
      <c r="F67" s="41"/>
      <c r="G67" s="41"/>
      <c r="H67" s="41"/>
      <c r="I67" s="52" t="s">
        <v>156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41" t="s">
        <v>69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99">
        <v>0</v>
      </c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>
        <v>0</v>
      </c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>
        <v>0</v>
      </c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</row>
    <row r="68" spans="1:123" s="14" customFormat="1">
      <c r="A68" s="41" t="s">
        <v>181</v>
      </c>
      <c r="B68" s="41"/>
      <c r="C68" s="41"/>
      <c r="D68" s="41"/>
      <c r="E68" s="41"/>
      <c r="F68" s="41"/>
      <c r="G68" s="41"/>
      <c r="H68" s="44"/>
      <c r="I68" s="45" t="s">
        <v>182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7"/>
      <c r="AP68" s="48" t="s">
        <v>69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98">
        <f>BF70+BF73</f>
        <v>3432.1840000000002</v>
      </c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>
        <f>CB70+CB73</f>
        <v>3162.5</v>
      </c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>
        <f>CX70+CX73</f>
        <v>3432.3</v>
      </c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</row>
    <row r="69" spans="1:123" s="14" customFormat="1">
      <c r="A69" s="41"/>
      <c r="B69" s="41"/>
      <c r="C69" s="41"/>
      <c r="D69" s="41"/>
      <c r="E69" s="41"/>
      <c r="F69" s="41"/>
      <c r="G69" s="41"/>
      <c r="H69" s="44"/>
      <c r="I69" s="49" t="s">
        <v>183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1"/>
      <c r="AP69" s="48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</row>
    <row r="70" spans="1:123" s="14" customFormat="1">
      <c r="A70" s="41" t="s">
        <v>184</v>
      </c>
      <c r="B70" s="41"/>
      <c r="C70" s="41"/>
      <c r="D70" s="41"/>
      <c r="E70" s="41"/>
      <c r="F70" s="41"/>
      <c r="G70" s="41"/>
      <c r="H70" s="41"/>
      <c r="I70" s="42" t="s">
        <v>154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1" t="s">
        <v>69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99">
        <f>BF71+BF72</f>
        <v>0</v>
      </c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>
        <f>CB71+CB72</f>
        <v>0</v>
      </c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>
        <f>CX71+CX72</f>
        <v>0</v>
      </c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</row>
    <row r="71" spans="1:123" s="14" customFormat="1">
      <c r="A71" s="41"/>
      <c r="B71" s="41"/>
      <c r="C71" s="41"/>
      <c r="D71" s="41"/>
      <c r="E71" s="41"/>
      <c r="F71" s="41"/>
      <c r="G71" s="41"/>
      <c r="H71" s="41"/>
      <c r="I71" s="75" t="s">
        <v>155</v>
      </c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41" t="s">
        <v>69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99">
        <v>0</v>
      </c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>
        <v>0</v>
      </c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>
        <v>0</v>
      </c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</row>
    <row r="72" spans="1:123" s="14" customFormat="1">
      <c r="A72" s="41"/>
      <c r="B72" s="41"/>
      <c r="C72" s="41"/>
      <c r="D72" s="41"/>
      <c r="E72" s="41"/>
      <c r="F72" s="41"/>
      <c r="G72" s="41"/>
      <c r="H72" s="41"/>
      <c r="I72" s="75" t="s">
        <v>156</v>
      </c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41" t="s">
        <v>69</v>
      </c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99">
        <v>0</v>
      </c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>
        <v>0</v>
      </c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>
        <v>0</v>
      </c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</row>
    <row r="73" spans="1:123" s="14" customFormat="1">
      <c r="A73" s="41" t="s">
        <v>185</v>
      </c>
      <c r="B73" s="41"/>
      <c r="C73" s="41"/>
      <c r="D73" s="41"/>
      <c r="E73" s="41"/>
      <c r="F73" s="41"/>
      <c r="G73" s="41"/>
      <c r="H73" s="41"/>
      <c r="I73" s="75" t="s">
        <v>158</v>
      </c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41" t="s">
        <v>69</v>
      </c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82">
        <f>BF74+BF75</f>
        <v>3432.1840000000002</v>
      </c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>
        <f>CB74+CB75</f>
        <v>3162.5</v>
      </c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>
        <f>CX74+CX75</f>
        <v>3432.3</v>
      </c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</row>
    <row r="74" spans="1:123" s="14" customFormat="1">
      <c r="A74" s="41"/>
      <c r="B74" s="41"/>
      <c r="C74" s="41"/>
      <c r="D74" s="41"/>
      <c r="E74" s="41"/>
      <c r="F74" s="41"/>
      <c r="G74" s="41"/>
      <c r="H74" s="41"/>
      <c r="I74" s="75" t="s">
        <v>155</v>
      </c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41" t="s">
        <v>69</v>
      </c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99">
        <v>1675.309</v>
      </c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>
        <v>1670.31</v>
      </c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>
        <v>1675.4</v>
      </c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</row>
    <row r="75" spans="1:123" s="14" customFormat="1">
      <c r="A75" s="41"/>
      <c r="B75" s="41"/>
      <c r="C75" s="41"/>
      <c r="D75" s="41"/>
      <c r="E75" s="41"/>
      <c r="F75" s="41"/>
      <c r="G75" s="41"/>
      <c r="H75" s="41"/>
      <c r="I75" s="52" t="s">
        <v>156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41" t="s">
        <v>69</v>
      </c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99">
        <v>1756.875</v>
      </c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>
        <v>1492.19</v>
      </c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>
        <v>1756.9</v>
      </c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</row>
    <row r="76" spans="1:123" s="17" customFormat="1">
      <c r="A76" s="119" t="s">
        <v>186</v>
      </c>
      <c r="B76" s="119"/>
      <c r="C76" s="119"/>
      <c r="D76" s="119"/>
      <c r="E76" s="119"/>
      <c r="F76" s="119"/>
      <c r="G76" s="119"/>
      <c r="H76" s="120"/>
      <c r="I76" s="122" t="s">
        <v>187</v>
      </c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4"/>
      <c r="AP76" s="121" t="s">
        <v>69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98">
        <f>BF78+BF81</f>
        <v>11942.103999999999</v>
      </c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>
        <f>CB78+CB81</f>
        <v>12952.7</v>
      </c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>
        <f>CX78+CX81</f>
        <v>11955.6</v>
      </c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</row>
    <row r="77" spans="1:123" s="17" customFormat="1">
      <c r="A77" s="119"/>
      <c r="B77" s="119"/>
      <c r="C77" s="119"/>
      <c r="D77" s="119"/>
      <c r="E77" s="119"/>
      <c r="F77" s="119"/>
      <c r="G77" s="119"/>
      <c r="H77" s="120"/>
      <c r="I77" s="116" t="s">
        <v>188</v>
      </c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  <c r="AP77" s="121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</row>
    <row r="78" spans="1:123" s="14" customFormat="1">
      <c r="A78" s="41" t="s">
        <v>189</v>
      </c>
      <c r="B78" s="41"/>
      <c r="C78" s="41"/>
      <c r="D78" s="41"/>
      <c r="E78" s="41"/>
      <c r="F78" s="41"/>
      <c r="G78" s="41"/>
      <c r="H78" s="41"/>
      <c r="I78" s="42" t="s">
        <v>154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1" t="s">
        <v>69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99">
        <f>BF79+BF80</f>
        <v>0</v>
      </c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>
        <f>CB79+CB80</f>
        <v>0</v>
      </c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>
        <f>CX79+CX80</f>
        <v>0</v>
      </c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</row>
    <row r="79" spans="1:123" s="14" customFormat="1">
      <c r="A79" s="41"/>
      <c r="B79" s="41"/>
      <c r="C79" s="41"/>
      <c r="D79" s="41"/>
      <c r="E79" s="41"/>
      <c r="F79" s="41"/>
      <c r="G79" s="41"/>
      <c r="H79" s="41"/>
      <c r="I79" s="75" t="s">
        <v>155</v>
      </c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41" t="s">
        <v>69</v>
      </c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99">
        <v>0</v>
      </c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>
        <v>0</v>
      </c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>
        <v>0</v>
      </c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</row>
    <row r="80" spans="1:123" s="14" customFormat="1">
      <c r="A80" s="41"/>
      <c r="B80" s="41"/>
      <c r="C80" s="41"/>
      <c r="D80" s="41"/>
      <c r="E80" s="41"/>
      <c r="F80" s="41"/>
      <c r="G80" s="41"/>
      <c r="H80" s="41"/>
      <c r="I80" s="75" t="s">
        <v>156</v>
      </c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41" t="s">
        <v>69</v>
      </c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99">
        <v>0</v>
      </c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>
        <v>0</v>
      </c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>
        <v>0</v>
      </c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</row>
    <row r="81" spans="1:123" s="14" customFormat="1">
      <c r="A81" s="41" t="s">
        <v>190</v>
      </c>
      <c r="B81" s="41"/>
      <c r="C81" s="41"/>
      <c r="D81" s="41"/>
      <c r="E81" s="41"/>
      <c r="F81" s="41"/>
      <c r="G81" s="41"/>
      <c r="H81" s="41"/>
      <c r="I81" s="75" t="s">
        <v>158</v>
      </c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41" t="s">
        <v>69</v>
      </c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82">
        <f>BF82+BF83</f>
        <v>11942.103999999999</v>
      </c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>
        <f>CB82+CB83</f>
        <v>12952.7</v>
      </c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>
        <f>CX82+CX83</f>
        <v>11955.6</v>
      </c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</row>
    <row r="82" spans="1:123" s="14" customFormat="1">
      <c r="A82" s="41"/>
      <c r="B82" s="41"/>
      <c r="C82" s="41"/>
      <c r="D82" s="41"/>
      <c r="E82" s="41"/>
      <c r="F82" s="41"/>
      <c r="G82" s="41"/>
      <c r="H82" s="41"/>
      <c r="I82" s="75" t="s">
        <v>155</v>
      </c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41" t="s">
        <v>69</v>
      </c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99">
        <v>6582.6880000000001</v>
      </c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>
        <v>6983.2</v>
      </c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>
        <f>6581+14.6</f>
        <v>6595.6</v>
      </c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</row>
    <row r="83" spans="1:123" s="14" customFormat="1">
      <c r="A83" s="41"/>
      <c r="B83" s="41"/>
      <c r="C83" s="41"/>
      <c r="D83" s="41"/>
      <c r="E83" s="41"/>
      <c r="F83" s="41"/>
      <c r="G83" s="41"/>
      <c r="H83" s="41"/>
      <c r="I83" s="52" t="s">
        <v>156</v>
      </c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41" t="s">
        <v>69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99">
        <v>5359.4160000000002</v>
      </c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>
        <v>5969.5</v>
      </c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>
        <v>5360</v>
      </c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</row>
    <row r="84" spans="1:123" s="14" customFormat="1">
      <c r="A84" s="41" t="s">
        <v>46</v>
      </c>
      <c r="B84" s="41"/>
      <c r="C84" s="41"/>
      <c r="D84" s="41"/>
      <c r="E84" s="41"/>
      <c r="F84" s="41"/>
      <c r="G84" s="41"/>
      <c r="H84" s="44"/>
      <c r="I84" s="45" t="s">
        <v>326</v>
      </c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7"/>
      <c r="AP84" s="48" t="s">
        <v>69</v>
      </c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98">
        <f>BF89+BF92+BF95</f>
        <v>155859.68400000001</v>
      </c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>
        <f t="shared" ref="CB84" si="0">CB89+CB92+CB95</f>
        <v>157330</v>
      </c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>
        <f t="shared" ref="CX84" si="1">CX89+CX92+CX95</f>
        <v>154984.1</v>
      </c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</row>
    <row r="85" spans="1:123" s="14" customFormat="1">
      <c r="A85" s="41"/>
      <c r="B85" s="41"/>
      <c r="C85" s="41"/>
      <c r="D85" s="41"/>
      <c r="E85" s="41"/>
      <c r="F85" s="41"/>
      <c r="G85" s="41"/>
      <c r="H85" s="44"/>
      <c r="I85" s="53" t="s">
        <v>191</v>
      </c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5"/>
      <c r="AP85" s="48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</row>
    <row r="86" spans="1:123" s="14" customFormat="1">
      <c r="A86" s="41"/>
      <c r="B86" s="41"/>
      <c r="C86" s="41"/>
      <c r="D86" s="41"/>
      <c r="E86" s="41"/>
      <c r="F86" s="41"/>
      <c r="G86" s="41"/>
      <c r="H86" s="44"/>
      <c r="I86" s="53" t="s">
        <v>151</v>
      </c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5"/>
      <c r="AP86" s="48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</row>
    <row r="87" spans="1:123" s="14" customFormat="1">
      <c r="A87" s="41"/>
      <c r="B87" s="41"/>
      <c r="C87" s="41"/>
      <c r="D87" s="41"/>
      <c r="E87" s="41"/>
      <c r="F87" s="41"/>
      <c r="G87" s="41"/>
      <c r="H87" s="44"/>
      <c r="I87" s="53" t="s">
        <v>192</v>
      </c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5"/>
      <c r="AP87" s="48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</row>
    <row r="88" spans="1:123" s="14" customFormat="1">
      <c r="A88" s="41"/>
      <c r="B88" s="41"/>
      <c r="C88" s="41"/>
      <c r="D88" s="41"/>
      <c r="E88" s="41"/>
      <c r="F88" s="41"/>
      <c r="G88" s="41"/>
      <c r="H88" s="44"/>
      <c r="I88" s="49" t="s">
        <v>193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1"/>
      <c r="AP88" s="48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</row>
    <row r="89" spans="1:123" s="17" customFormat="1">
      <c r="A89" s="119"/>
      <c r="B89" s="119"/>
      <c r="C89" s="119"/>
      <c r="D89" s="119"/>
      <c r="E89" s="119"/>
      <c r="F89" s="119"/>
      <c r="G89" s="119"/>
      <c r="H89" s="119"/>
      <c r="I89" s="125" t="s">
        <v>346</v>
      </c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19" t="s">
        <v>69</v>
      </c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98">
        <f>BF90+BF91</f>
        <v>117844.13200000001</v>
      </c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>
        <f>CB90+CB91</f>
        <v>117600</v>
      </c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>
        <f>CX90+CX91</f>
        <v>117160</v>
      </c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</row>
    <row r="90" spans="1:123" s="14" customFormat="1">
      <c r="A90" s="41"/>
      <c r="B90" s="41"/>
      <c r="C90" s="41"/>
      <c r="D90" s="41"/>
      <c r="E90" s="41"/>
      <c r="F90" s="41"/>
      <c r="G90" s="41"/>
      <c r="H90" s="41"/>
      <c r="I90" s="75" t="s">
        <v>155</v>
      </c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41" t="s">
        <v>69</v>
      </c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99">
        <f>31399.73+13565.461+12325.124+1845.406</f>
        <v>59135.721000000005</v>
      </c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>
        <v>59470</v>
      </c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>
        <f>59150-200</f>
        <v>58950</v>
      </c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</row>
    <row r="91" spans="1:123" s="14" customFormat="1">
      <c r="A91" s="41"/>
      <c r="B91" s="41"/>
      <c r="C91" s="41"/>
      <c r="D91" s="41"/>
      <c r="E91" s="41"/>
      <c r="F91" s="41"/>
      <c r="G91" s="41"/>
      <c r="H91" s="41"/>
      <c r="I91" s="75" t="s">
        <v>156</v>
      </c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41" t="s">
        <v>69</v>
      </c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99">
        <f>30602.185+14809.005+11467.213+1830.008</f>
        <v>58708.411000000007</v>
      </c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>
        <v>58130</v>
      </c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>
        <f>58310-100</f>
        <v>58210</v>
      </c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99"/>
      <c r="DK91" s="99"/>
      <c r="DL91" s="99"/>
      <c r="DM91" s="99"/>
      <c r="DN91" s="99"/>
      <c r="DO91" s="99"/>
      <c r="DP91" s="99"/>
      <c r="DQ91" s="99"/>
      <c r="DR91" s="99"/>
      <c r="DS91" s="99"/>
    </row>
    <row r="92" spans="1:123" s="17" customFormat="1">
      <c r="A92" s="119"/>
      <c r="B92" s="119"/>
      <c r="C92" s="119"/>
      <c r="D92" s="119"/>
      <c r="E92" s="119"/>
      <c r="F92" s="119"/>
      <c r="G92" s="119"/>
      <c r="H92" s="119"/>
      <c r="I92" s="125" t="s">
        <v>195</v>
      </c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19" t="s">
        <v>69</v>
      </c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98">
        <f>BF93+BF94</f>
        <v>38015.551999999996</v>
      </c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>
        <f>CB93+CB94</f>
        <v>39730</v>
      </c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>
        <f>CX93+CX94</f>
        <v>37824.1</v>
      </c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</row>
    <row r="93" spans="1:123" s="14" customFormat="1">
      <c r="A93" s="41"/>
      <c r="B93" s="41"/>
      <c r="C93" s="41"/>
      <c r="D93" s="41"/>
      <c r="E93" s="41"/>
      <c r="F93" s="41"/>
      <c r="G93" s="41"/>
      <c r="H93" s="41"/>
      <c r="I93" s="75" t="s">
        <v>155</v>
      </c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41" t="s">
        <v>69</v>
      </c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99">
        <f>10704.479+8465.304</f>
        <v>19169.782999999999</v>
      </c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>
        <v>19400</v>
      </c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>
        <f>19170-100</f>
        <v>19070</v>
      </c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</row>
    <row r="94" spans="1:123" s="14" customFormat="1">
      <c r="A94" s="41"/>
      <c r="B94" s="41"/>
      <c r="C94" s="41"/>
      <c r="D94" s="41"/>
      <c r="E94" s="41"/>
      <c r="F94" s="41"/>
      <c r="G94" s="41"/>
      <c r="H94" s="41"/>
      <c r="I94" s="75" t="s">
        <v>156</v>
      </c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41" t="s">
        <v>69</v>
      </c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99">
        <f>11144.661+7701.108</f>
        <v>18845.769</v>
      </c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>
        <v>20330</v>
      </c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>
        <f>18840-85.9</f>
        <v>18754.099999999999</v>
      </c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</row>
    <row r="95" spans="1:123" s="17" customFormat="1">
      <c r="A95" s="119"/>
      <c r="B95" s="119"/>
      <c r="C95" s="119"/>
      <c r="D95" s="119"/>
      <c r="E95" s="119"/>
      <c r="F95" s="119"/>
      <c r="G95" s="119"/>
      <c r="H95" s="119"/>
      <c r="I95" s="125" t="s">
        <v>196</v>
      </c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19" t="s">
        <v>69</v>
      </c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26">
        <f>BF96+BF97</f>
        <v>0</v>
      </c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>
        <f>CB96+CB97</f>
        <v>0</v>
      </c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>
        <f>CX96+CX97</f>
        <v>0</v>
      </c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</row>
    <row r="96" spans="1:123" s="14" customFormat="1">
      <c r="A96" s="41"/>
      <c r="B96" s="41"/>
      <c r="C96" s="41"/>
      <c r="D96" s="41"/>
      <c r="E96" s="41"/>
      <c r="F96" s="41"/>
      <c r="G96" s="41"/>
      <c r="H96" s="41"/>
      <c r="I96" s="75" t="s">
        <v>155</v>
      </c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41" t="s">
        <v>69</v>
      </c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99">
        <v>0</v>
      </c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>
        <v>0</v>
      </c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>
        <v>0</v>
      </c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</row>
    <row r="97" spans="1:123" s="14" customFormat="1">
      <c r="A97" s="41"/>
      <c r="B97" s="41"/>
      <c r="C97" s="41"/>
      <c r="D97" s="41"/>
      <c r="E97" s="41"/>
      <c r="F97" s="41"/>
      <c r="G97" s="41"/>
      <c r="H97" s="41"/>
      <c r="I97" s="52" t="s">
        <v>156</v>
      </c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41" t="s">
        <v>69</v>
      </c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99">
        <v>0</v>
      </c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>
        <v>0</v>
      </c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>
        <v>0</v>
      </c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</row>
    <row r="98" spans="1:123" s="14" customFormat="1">
      <c r="A98" s="41" t="s">
        <v>47</v>
      </c>
      <c r="B98" s="41"/>
      <c r="C98" s="41"/>
      <c r="D98" s="41"/>
      <c r="E98" s="41"/>
      <c r="F98" s="41"/>
      <c r="G98" s="41"/>
      <c r="H98" s="44"/>
      <c r="I98" s="45" t="s">
        <v>197</v>
      </c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7"/>
      <c r="AP98" s="48" t="s">
        <v>69</v>
      </c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99">
        <f>BF102+BF103</f>
        <v>0</v>
      </c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>
        <f>CB102+CB103</f>
        <v>0</v>
      </c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>
        <f>CX102+CX103</f>
        <v>0</v>
      </c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</row>
    <row r="99" spans="1:123" s="14" customFormat="1">
      <c r="A99" s="41"/>
      <c r="B99" s="41"/>
      <c r="C99" s="41"/>
      <c r="D99" s="41"/>
      <c r="E99" s="41"/>
      <c r="F99" s="41"/>
      <c r="G99" s="41"/>
      <c r="H99" s="44"/>
      <c r="I99" s="53" t="s">
        <v>198</v>
      </c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5"/>
      <c r="AP99" s="48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</row>
    <row r="100" spans="1:123" s="14" customFormat="1">
      <c r="A100" s="41"/>
      <c r="B100" s="41"/>
      <c r="C100" s="41"/>
      <c r="D100" s="41"/>
      <c r="E100" s="41"/>
      <c r="F100" s="41"/>
      <c r="G100" s="41"/>
      <c r="H100" s="44"/>
      <c r="I100" s="53" t="s">
        <v>199</v>
      </c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5"/>
      <c r="AP100" s="48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</row>
    <row r="101" spans="1:123" s="14" customFormat="1">
      <c r="A101" s="41"/>
      <c r="B101" s="41"/>
      <c r="C101" s="41"/>
      <c r="D101" s="41"/>
      <c r="E101" s="41"/>
      <c r="F101" s="41"/>
      <c r="G101" s="41"/>
      <c r="H101" s="44"/>
      <c r="I101" s="49" t="s">
        <v>200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1"/>
      <c r="AP101" s="48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</row>
    <row r="102" spans="1:123" s="14" customFormat="1">
      <c r="A102" s="41"/>
      <c r="B102" s="41"/>
      <c r="C102" s="41"/>
      <c r="D102" s="41"/>
      <c r="E102" s="41"/>
      <c r="F102" s="41"/>
      <c r="G102" s="41"/>
      <c r="H102" s="41"/>
      <c r="I102" s="42" t="s">
        <v>201</v>
      </c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1" t="s">
        <v>69</v>
      </c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99">
        <v>0</v>
      </c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>
        <v>0</v>
      </c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>
        <v>0</v>
      </c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</row>
    <row r="103" spans="1:123" s="14" customFormat="1">
      <c r="A103" s="41"/>
      <c r="B103" s="41"/>
      <c r="C103" s="41"/>
      <c r="D103" s="41"/>
      <c r="E103" s="41"/>
      <c r="F103" s="41"/>
      <c r="G103" s="41"/>
      <c r="H103" s="41"/>
      <c r="I103" s="52" t="s">
        <v>202</v>
      </c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41" t="s">
        <v>69</v>
      </c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99">
        <v>0</v>
      </c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>
        <v>0</v>
      </c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>
        <v>0</v>
      </c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</row>
    <row r="104" spans="1:123" s="14" customFormat="1">
      <c r="A104" s="41" t="s">
        <v>50</v>
      </c>
      <c r="B104" s="41"/>
      <c r="C104" s="41"/>
      <c r="D104" s="41"/>
      <c r="E104" s="41"/>
      <c r="F104" s="41"/>
      <c r="G104" s="41"/>
      <c r="H104" s="44"/>
      <c r="I104" s="45" t="s">
        <v>203</v>
      </c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7"/>
      <c r="AP104" s="48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82">
        <f>BF107+BF109+BF117</f>
        <v>50.852000000000004</v>
      </c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>
        <f>CB107+CB109+CB117</f>
        <v>50.845999999999997</v>
      </c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>
        <f>CX107+CX109+CX117</f>
        <v>50.853000000000002</v>
      </c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</row>
    <row r="105" spans="1:123" s="14" customFormat="1">
      <c r="A105" s="41"/>
      <c r="B105" s="41"/>
      <c r="C105" s="41"/>
      <c r="D105" s="41"/>
      <c r="E105" s="41"/>
      <c r="F105" s="41"/>
      <c r="G105" s="41"/>
      <c r="H105" s="44"/>
      <c r="I105" s="49" t="s">
        <v>204</v>
      </c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1"/>
      <c r="AP105" s="48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</row>
    <row r="106" spans="1:123" s="14" customFormat="1">
      <c r="A106" s="41"/>
      <c r="B106" s="41"/>
      <c r="C106" s="41"/>
      <c r="D106" s="41"/>
      <c r="E106" s="41"/>
      <c r="F106" s="41"/>
      <c r="G106" s="41"/>
      <c r="H106" s="41"/>
      <c r="I106" s="56" t="s">
        <v>92</v>
      </c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</row>
    <row r="107" spans="1:123" s="14" customFormat="1">
      <c r="A107" s="41" t="s">
        <v>53</v>
      </c>
      <c r="B107" s="41"/>
      <c r="C107" s="41"/>
      <c r="D107" s="41"/>
      <c r="E107" s="41"/>
      <c r="F107" s="41"/>
      <c r="G107" s="41"/>
      <c r="H107" s="44"/>
      <c r="I107" s="45" t="s">
        <v>205</v>
      </c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  <c r="AP107" s="48" t="s">
        <v>207</v>
      </c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99">
        <v>45.070999999999998</v>
      </c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>
        <v>45.070999999999998</v>
      </c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>
        <v>45.070999999999998</v>
      </c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</row>
    <row r="108" spans="1:123" s="14" customFormat="1">
      <c r="A108" s="41"/>
      <c r="B108" s="41"/>
      <c r="C108" s="41"/>
      <c r="D108" s="41"/>
      <c r="E108" s="41"/>
      <c r="F108" s="41"/>
      <c r="G108" s="41"/>
      <c r="H108" s="44"/>
      <c r="I108" s="53" t="s">
        <v>206</v>
      </c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5"/>
      <c r="AP108" s="48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</row>
    <row r="109" spans="1:123" s="14" customFormat="1">
      <c r="A109" s="41" t="s">
        <v>208</v>
      </c>
      <c r="B109" s="41"/>
      <c r="C109" s="41"/>
      <c r="D109" s="41"/>
      <c r="E109" s="41"/>
      <c r="F109" s="41"/>
      <c r="G109" s="41"/>
      <c r="H109" s="44"/>
      <c r="I109" s="45" t="s">
        <v>209</v>
      </c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7"/>
      <c r="AP109" s="48" t="s">
        <v>207</v>
      </c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82">
        <f>SUM(BF114:CA116)</f>
        <v>5.7520000000000007</v>
      </c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>
        <f>SUM(CB114:CW116)</f>
        <v>5.7450000000000001</v>
      </c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>
        <f>SUM(CX114:DS116)</f>
        <v>5.7520000000000007</v>
      </c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</row>
    <row r="110" spans="1:123" s="14" customFormat="1">
      <c r="A110" s="41"/>
      <c r="B110" s="41"/>
      <c r="C110" s="41"/>
      <c r="D110" s="41"/>
      <c r="E110" s="41"/>
      <c r="F110" s="41"/>
      <c r="G110" s="41"/>
      <c r="H110" s="44"/>
      <c r="I110" s="53" t="s">
        <v>191</v>
      </c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5"/>
      <c r="AP110" s="48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  <c r="DR110" s="82"/>
      <c r="DS110" s="82"/>
    </row>
    <row r="111" spans="1:123" s="14" customFormat="1">
      <c r="A111" s="41"/>
      <c r="B111" s="41"/>
      <c r="C111" s="41"/>
      <c r="D111" s="41"/>
      <c r="E111" s="41"/>
      <c r="F111" s="41"/>
      <c r="G111" s="41"/>
      <c r="H111" s="44"/>
      <c r="I111" s="53" t="s">
        <v>151</v>
      </c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5"/>
      <c r="AP111" s="48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  <c r="DR111" s="82"/>
      <c r="DS111" s="82"/>
    </row>
    <row r="112" spans="1:123" s="14" customFormat="1">
      <c r="A112" s="41"/>
      <c r="B112" s="41"/>
      <c r="C112" s="41"/>
      <c r="D112" s="41"/>
      <c r="E112" s="41"/>
      <c r="F112" s="41"/>
      <c r="G112" s="41"/>
      <c r="H112" s="44"/>
      <c r="I112" s="53" t="s">
        <v>192</v>
      </c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5"/>
      <c r="AP112" s="48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</row>
    <row r="113" spans="1:123" s="14" customFormat="1">
      <c r="A113" s="41"/>
      <c r="B113" s="41"/>
      <c r="C113" s="41"/>
      <c r="D113" s="41"/>
      <c r="E113" s="41"/>
      <c r="F113" s="41"/>
      <c r="G113" s="41"/>
      <c r="H113" s="44"/>
      <c r="I113" s="49" t="s">
        <v>193</v>
      </c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1"/>
      <c r="AP113" s="48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</row>
    <row r="114" spans="1:123" s="14" customFormat="1">
      <c r="A114" s="41"/>
      <c r="B114" s="41"/>
      <c r="C114" s="41"/>
      <c r="D114" s="41"/>
      <c r="E114" s="41"/>
      <c r="F114" s="41"/>
      <c r="G114" s="41"/>
      <c r="H114" s="41"/>
      <c r="I114" s="75" t="s">
        <v>346</v>
      </c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41" t="s">
        <v>207</v>
      </c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99">
        <v>5.7060000000000004</v>
      </c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>
        <v>5.6989999999999998</v>
      </c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>
        <v>5.7060000000000004</v>
      </c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99"/>
      <c r="DS114" s="99"/>
    </row>
    <row r="115" spans="1:123" s="14" customFormat="1">
      <c r="A115" s="41"/>
      <c r="B115" s="41"/>
      <c r="C115" s="41"/>
      <c r="D115" s="41"/>
      <c r="E115" s="41"/>
      <c r="F115" s="41"/>
      <c r="G115" s="41"/>
      <c r="H115" s="41"/>
      <c r="I115" s="75" t="s">
        <v>195</v>
      </c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41" t="s">
        <v>207</v>
      </c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99">
        <v>4.5999999999999999E-2</v>
      </c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>
        <v>4.5999999999999999E-2</v>
      </c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>
        <v>4.5999999999999999E-2</v>
      </c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</row>
    <row r="116" spans="1:123" s="14" customFormat="1">
      <c r="A116" s="41"/>
      <c r="B116" s="41"/>
      <c r="C116" s="41"/>
      <c r="D116" s="41"/>
      <c r="E116" s="41"/>
      <c r="F116" s="41"/>
      <c r="G116" s="41"/>
      <c r="H116" s="41"/>
      <c r="I116" s="75" t="s">
        <v>196</v>
      </c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41" t="s">
        <v>207</v>
      </c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87">
        <v>0</v>
      </c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>
        <v>0</v>
      </c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>
        <v>0</v>
      </c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</row>
    <row r="117" spans="1:123" s="14" customFormat="1">
      <c r="A117" s="41" t="s">
        <v>210</v>
      </c>
      <c r="B117" s="41"/>
      <c r="C117" s="41"/>
      <c r="D117" s="41"/>
      <c r="E117" s="41"/>
      <c r="F117" s="41"/>
      <c r="G117" s="41"/>
      <c r="H117" s="44"/>
      <c r="I117" s="45" t="s">
        <v>211</v>
      </c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7"/>
      <c r="AP117" s="48" t="s">
        <v>207</v>
      </c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99">
        <v>2.9000000000000001E-2</v>
      </c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>
        <v>0.03</v>
      </c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>
        <v>0.03</v>
      </c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</row>
    <row r="118" spans="1:123" s="14" customFormat="1">
      <c r="A118" s="41"/>
      <c r="B118" s="41"/>
      <c r="C118" s="41"/>
      <c r="D118" s="41"/>
      <c r="E118" s="41"/>
      <c r="F118" s="41"/>
      <c r="G118" s="41"/>
      <c r="H118" s="44"/>
      <c r="I118" s="53" t="s">
        <v>212</v>
      </c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5"/>
      <c r="AP118" s="48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99"/>
      <c r="DS118" s="99"/>
    </row>
    <row r="119" spans="1:123" s="14" customFormat="1">
      <c r="A119" s="41"/>
      <c r="B119" s="41"/>
      <c r="C119" s="41"/>
      <c r="D119" s="41"/>
      <c r="E119" s="41"/>
      <c r="F119" s="41"/>
      <c r="G119" s="41"/>
      <c r="H119" s="44"/>
      <c r="I119" s="53" t="s">
        <v>213</v>
      </c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5"/>
      <c r="AP119" s="48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</row>
    <row r="120" spans="1:123" s="14" customFormat="1">
      <c r="A120" s="41"/>
      <c r="B120" s="41"/>
      <c r="C120" s="41"/>
      <c r="D120" s="41"/>
      <c r="E120" s="41"/>
      <c r="F120" s="41"/>
      <c r="G120" s="41"/>
      <c r="H120" s="44"/>
      <c r="I120" s="53" t="s">
        <v>214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5"/>
      <c r="AP120" s="48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</row>
    <row r="121" spans="1:123" s="14" customFormat="1">
      <c r="A121" s="41" t="s">
        <v>60</v>
      </c>
      <c r="B121" s="41"/>
      <c r="C121" s="41"/>
      <c r="D121" s="41"/>
      <c r="E121" s="41"/>
      <c r="F121" s="41"/>
      <c r="G121" s="41"/>
      <c r="H121" s="44"/>
      <c r="I121" s="45" t="s">
        <v>215</v>
      </c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7"/>
      <c r="AP121" s="48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127">
        <f>BF124+BF126</f>
        <v>50823</v>
      </c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>
        <f>CB124+CB126</f>
        <v>50816</v>
      </c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>
        <f>CX124+CX126</f>
        <v>50816</v>
      </c>
      <c r="CY121" s="127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7"/>
      <c r="DK121" s="127"/>
      <c r="DL121" s="127"/>
      <c r="DM121" s="127"/>
      <c r="DN121" s="127"/>
      <c r="DO121" s="127"/>
      <c r="DP121" s="127"/>
      <c r="DQ121" s="127"/>
      <c r="DR121" s="127"/>
      <c r="DS121" s="127"/>
    </row>
    <row r="122" spans="1:123" s="14" customFormat="1">
      <c r="A122" s="41"/>
      <c r="B122" s="41"/>
      <c r="C122" s="41"/>
      <c r="D122" s="41"/>
      <c r="E122" s="41"/>
      <c r="F122" s="41"/>
      <c r="G122" s="41"/>
      <c r="H122" s="44"/>
      <c r="I122" s="49" t="s">
        <v>216</v>
      </c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1"/>
      <c r="AP122" s="48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127"/>
      <c r="BG122" s="127"/>
      <c r="BH122" s="127"/>
      <c r="BI122" s="127"/>
      <c r="BJ122" s="127"/>
      <c r="BK122" s="127"/>
      <c r="BL122" s="127"/>
      <c r="BM122" s="127"/>
      <c r="BN122" s="127"/>
      <c r="BO122" s="127"/>
      <c r="BP122" s="127"/>
      <c r="BQ122" s="127"/>
      <c r="BR122" s="127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</row>
    <row r="123" spans="1:123" s="14" customFormat="1">
      <c r="A123" s="41"/>
      <c r="B123" s="41"/>
      <c r="C123" s="41"/>
      <c r="D123" s="41"/>
      <c r="E123" s="41"/>
      <c r="F123" s="41"/>
      <c r="G123" s="41"/>
      <c r="H123" s="41"/>
      <c r="I123" s="56" t="s">
        <v>92</v>
      </c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</row>
    <row r="124" spans="1:123" s="14" customFormat="1">
      <c r="A124" s="41" t="s">
        <v>62</v>
      </c>
      <c r="B124" s="41"/>
      <c r="C124" s="41"/>
      <c r="D124" s="41"/>
      <c r="E124" s="41"/>
      <c r="F124" s="41"/>
      <c r="G124" s="41"/>
      <c r="H124" s="44"/>
      <c r="I124" s="45" t="s">
        <v>217</v>
      </c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7"/>
      <c r="AP124" s="48" t="s">
        <v>218</v>
      </c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87">
        <v>45071</v>
      </c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>
        <v>45071</v>
      </c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>
        <v>45071</v>
      </c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</row>
    <row r="125" spans="1:123" s="14" customFormat="1">
      <c r="A125" s="41"/>
      <c r="B125" s="41"/>
      <c r="C125" s="41"/>
      <c r="D125" s="41"/>
      <c r="E125" s="41"/>
      <c r="F125" s="41"/>
      <c r="G125" s="41"/>
      <c r="H125" s="44"/>
      <c r="I125" s="53" t="s">
        <v>206</v>
      </c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5"/>
      <c r="AP125" s="48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</row>
    <row r="126" spans="1:123" s="14" customFormat="1">
      <c r="A126" s="41" t="s">
        <v>65</v>
      </c>
      <c r="B126" s="41"/>
      <c r="C126" s="41"/>
      <c r="D126" s="41"/>
      <c r="E126" s="41"/>
      <c r="F126" s="41"/>
      <c r="G126" s="41"/>
      <c r="H126" s="44"/>
      <c r="I126" s="45" t="s">
        <v>219</v>
      </c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7"/>
      <c r="AP126" s="48" t="s">
        <v>218</v>
      </c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127">
        <f>SUM(BF131:CA133)</f>
        <v>5752</v>
      </c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>
        <f>SUM(CB131:CW133)</f>
        <v>5745</v>
      </c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>
        <f>SUM(CX131:DS133)</f>
        <v>5745</v>
      </c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</row>
    <row r="127" spans="1:123" s="14" customFormat="1">
      <c r="A127" s="41"/>
      <c r="B127" s="41"/>
      <c r="C127" s="41"/>
      <c r="D127" s="41"/>
      <c r="E127" s="41"/>
      <c r="F127" s="41"/>
      <c r="G127" s="41"/>
      <c r="H127" s="44"/>
      <c r="I127" s="53" t="s">
        <v>191</v>
      </c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5"/>
      <c r="AP127" s="48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7"/>
      <c r="BR127" s="127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</row>
    <row r="128" spans="1:123" s="14" customFormat="1">
      <c r="A128" s="41"/>
      <c r="B128" s="41"/>
      <c r="C128" s="41"/>
      <c r="D128" s="41"/>
      <c r="E128" s="41"/>
      <c r="F128" s="41"/>
      <c r="G128" s="41"/>
      <c r="H128" s="44"/>
      <c r="I128" s="53" t="s">
        <v>151</v>
      </c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5"/>
      <c r="AP128" s="48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127"/>
      <c r="BG128" s="127"/>
      <c r="BH128" s="127"/>
      <c r="BI128" s="127"/>
      <c r="BJ128" s="127"/>
      <c r="BK128" s="127"/>
      <c r="BL128" s="127"/>
      <c r="BM128" s="127"/>
      <c r="BN128" s="127"/>
      <c r="BO128" s="127"/>
      <c r="BP128" s="127"/>
      <c r="BQ128" s="127"/>
      <c r="BR128" s="127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</row>
    <row r="129" spans="1:123" s="14" customFormat="1">
      <c r="A129" s="41"/>
      <c r="B129" s="41"/>
      <c r="C129" s="41"/>
      <c r="D129" s="41"/>
      <c r="E129" s="41"/>
      <c r="F129" s="41"/>
      <c r="G129" s="41"/>
      <c r="H129" s="44"/>
      <c r="I129" s="53" t="s">
        <v>192</v>
      </c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5"/>
      <c r="AP129" s="48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</row>
    <row r="130" spans="1:123" s="14" customFormat="1">
      <c r="A130" s="41"/>
      <c r="B130" s="41"/>
      <c r="C130" s="41"/>
      <c r="D130" s="41"/>
      <c r="E130" s="41"/>
      <c r="F130" s="41"/>
      <c r="G130" s="41"/>
      <c r="H130" s="44"/>
      <c r="I130" s="49" t="s">
        <v>193</v>
      </c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1"/>
      <c r="AP130" s="48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127"/>
      <c r="BG130" s="127"/>
      <c r="BH130" s="127"/>
      <c r="BI130" s="127"/>
      <c r="BJ130" s="127"/>
      <c r="BK130" s="127"/>
      <c r="BL130" s="127"/>
      <c r="BM130" s="127"/>
      <c r="BN130" s="127"/>
      <c r="BO130" s="127"/>
      <c r="BP130" s="127"/>
      <c r="BQ130" s="127"/>
      <c r="BR130" s="127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</row>
    <row r="131" spans="1:123" s="14" customFormat="1">
      <c r="A131" s="41"/>
      <c r="B131" s="41"/>
      <c r="C131" s="41"/>
      <c r="D131" s="41"/>
      <c r="E131" s="41"/>
      <c r="F131" s="41"/>
      <c r="G131" s="41"/>
      <c r="H131" s="41"/>
      <c r="I131" s="75" t="s">
        <v>346</v>
      </c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41" t="s">
        <v>218</v>
      </c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87">
        <v>5706</v>
      </c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>
        <v>5699</v>
      </c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>
        <v>5699</v>
      </c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</row>
    <row r="132" spans="1:123" s="14" customFormat="1">
      <c r="A132" s="41"/>
      <c r="B132" s="41"/>
      <c r="C132" s="41"/>
      <c r="D132" s="41"/>
      <c r="E132" s="41"/>
      <c r="F132" s="41"/>
      <c r="G132" s="41"/>
      <c r="H132" s="41"/>
      <c r="I132" s="75" t="s">
        <v>195</v>
      </c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41" t="s">
        <v>218</v>
      </c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87">
        <v>46</v>
      </c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>
        <v>46</v>
      </c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>
        <v>46</v>
      </c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</row>
    <row r="133" spans="1:123" s="14" customFormat="1">
      <c r="A133" s="41"/>
      <c r="B133" s="41"/>
      <c r="C133" s="41"/>
      <c r="D133" s="41"/>
      <c r="E133" s="41"/>
      <c r="F133" s="41"/>
      <c r="G133" s="41"/>
      <c r="H133" s="41"/>
      <c r="I133" s="75" t="s">
        <v>196</v>
      </c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41" t="s">
        <v>218</v>
      </c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87">
        <v>0</v>
      </c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>
        <v>0</v>
      </c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>
        <v>0</v>
      </c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</row>
    <row r="134" spans="1:123" s="14" customFormat="1">
      <c r="A134" s="41" t="s">
        <v>86</v>
      </c>
      <c r="B134" s="41"/>
      <c r="C134" s="41"/>
      <c r="D134" s="41"/>
      <c r="E134" s="41"/>
      <c r="F134" s="41"/>
      <c r="G134" s="41"/>
      <c r="H134" s="41"/>
      <c r="I134" s="52" t="s">
        <v>220</v>
      </c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41" t="s">
        <v>218</v>
      </c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87">
        <v>18491</v>
      </c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>
        <v>18565</v>
      </c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>
        <v>18658</v>
      </c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</row>
    <row r="135" spans="1:123" s="14" customFormat="1">
      <c r="A135" s="41" t="s">
        <v>110</v>
      </c>
      <c r="B135" s="41"/>
      <c r="C135" s="41"/>
      <c r="D135" s="41"/>
      <c r="E135" s="41"/>
      <c r="F135" s="41"/>
      <c r="G135" s="41"/>
      <c r="H135" s="44"/>
      <c r="I135" s="45" t="s">
        <v>87</v>
      </c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7"/>
      <c r="AP135" s="48" t="s">
        <v>45</v>
      </c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99">
        <v>54072.57</v>
      </c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>
        <v>93208.28</v>
      </c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>
        <v>96936.61</v>
      </c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</row>
    <row r="136" spans="1:123" s="14" customFormat="1">
      <c r="A136" s="41"/>
      <c r="B136" s="41"/>
      <c r="C136" s="41"/>
      <c r="D136" s="41"/>
      <c r="E136" s="41"/>
      <c r="F136" s="41"/>
      <c r="G136" s="41"/>
      <c r="H136" s="44"/>
      <c r="I136" s="53" t="s">
        <v>221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5"/>
      <c r="AP136" s="48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</row>
    <row r="137" spans="1:123" s="14" customFormat="1">
      <c r="A137" s="41" t="s">
        <v>222</v>
      </c>
      <c r="B137" s="41"/>
      <c r="C137" s="41"/>
      <c r="D137" s="41"/>
      <c r="E137" s="41"/>
      <c r="F137" s="41"/>
      <c r="G137" s="41"/>
      <c r="H137" s="44"/>
      <c r="I137" s="45" t="s">
        <v>111</v>
      </c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7"/>
      <c r="AP137" s="48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</row>
    <row r="138" spans="1:123" s="14" customFormat="1">
      <c r="A138" s="41"/>
      <c r="B138" s="41"/>
      <c r="C138" s="41"/>
      <c r="D138" s="41"/>
      <c r="E138" s="41"/>
      <c r="F138" s="41"/>
      <c r="G138" s="41"/>
      <c r="H138" s="44"/>
      <c r="I138" s="53" t="s">
        <v>240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5"/>
      <c r="AP138" s="48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</row>
    <row r="139" spans="1:123" s="14" customFormat="1">
      <c r="A139" s="41"/>
      <c r="B139" s="41"/>
      <c r="C139" s="41"/>
      <c r="D139" s="41"/>
      <c r="E139" s="41"/>
      <c r="F139" s="41"/>
      <c r="G139" s="41"/>
      <c r="H139" s="44"/>
      <c r="I139" s="53" t="s">
        <v>112</v>
      </c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5"/>
      <c r="AP139" s="48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</row>
    <row r="140" spans="1:123" s="14" customFormat="1">
      <c r="A140" s="41" t="s">
        <v>223</v>
      </c>
      <c r="B140" s="41"/>
      <c r="C140" s="41"/>
      <c r="D140" s="41"/>
      <c r="E140" s="41"/>
      <c r="F140" s="41"/>
      <c r="G140" s="41"/>
      <c r="H140" s="44"/>
      <c r="I140" s="45" t="s">
        <v>114</v>
      </c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7"/>
      <c r="AP140" s="48" t="s">
        <v>116</v>
      </c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87">
        <v>33</v>
      </c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>
        <v>40</v>
      </c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>
        <v>40</v>
      </c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</row>
    <row r="141" spans="1:123" s="14" customFormat="1">
      <c r="A141" s="41"/>
      <c r="B141" s="41"/>
      <c r="C141" s="41"/>
      <c r="D141" s="41"/>
      <c r="E141" s="41"/>
      <c r="F141" s="41"/>
      <c r="G141" s="41"/>
      <c r="H141" s="44"/>
      <c r="I141" s="53" t="s">
        <v>115</v>
      </c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5"/>
      <c r="AP141" s="80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</row>
    <row r="142" spans="1:123" s="14" customFormat="1">
      <c r="A142" s="41" t="s">
        <v>224</v>
      </c>
      <c r="B142" s="41"/>
      <c r="C142" s="41"/>
      <c r="D142" s="41"/>
      <c r="E142" s="41"/>
      <c r="F142" s="41"/>
      <c r="G142" s="41"/>
      <c r="H142" s="44"/>
      <c r="I142" s="45" t="s">
        <v>118</v>
      </c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78" t="s">
        <v>45</v>
      </c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80"/>
      <c r="BF142" s="128">
        <v>41.875999999999998</v>
      </c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>
        <v>35.93</v>
      </c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>
        <v>37.366999999999997</v>
      </c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</row>
    <row r="143" spans="1:123" s="14" customFormat="1">
      <c r="A143" s="41"/>
      <c r="B143" s="41"/>
      <c r="C143" s="41"/>
      <c r="D143" s="41"/>
      <c r="E143" s="41"/>
      <c r="F143" s="41"/>
      <c r="G143" s="41"/>
      <c r="H143" s="44"/>
      <c r="I143" s="49" t="s">
        <v>119</v>
      </c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83" t="s">
        <v>120</v>
      </c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5"/>
      <c r="BF143" s="128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</row>
    <row r="144" spans="1:123" s="14" customFormat="1" ht="15.75" customHeight="1">
      <c r="A144" s="41" t="s">
        <v>225</v>
      </c>
      <c r="B144" s="41"/>
      <c r="C144" s="41"/>
      <c r="D144" s="41"/>
      <c r="E144" s="41"/>
      <c r="F144" s="41"/>
      <c r="G144" s="41"/>
      <c r="H144" s="44"/>
      <c r="I144" s="45" t="s">
        <v>122</v>
      </c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7"/>
      <c r="AP144" s="89" t="s">
        <v>345</v>
      </c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  <c r="CN144" s="129"/>
      <c r="CO144" s="129"/>
      <c r="CP144" s="129"/>
      <c r="CQ144" s="129"/>
      <c r="CR144" s="129"/>
      <c r="CS144" s="129"/>
      <c r="CT144" s="129"/>
      <c r="CU144" s="129"/>
      <c r="CV144" s="129"/>
      <c r="CW144" s="129"/>
      <c r="CX144" s="129"/>
      <c r="CY144" s="129"/>
      <c r="CZ144" s="129"/>
      <c r="DA144" s="129"/>
      <c r="DB144" s="129"/>
      <c r="DC144" s="129"/>
      <c r="DD144" s="129"/>
      <c r="DE144" s="129"/>
      <c r="DF144" s="129"/>
      <c r="DG144" s="129"/>
      <c r="DH144" s="129"/>
      <c r="DI144" s="129"/>
      <c r="DJ144" s="129"/>
      <c r="DK144" s="129"/>
      <c r="DL144" s="129"/>
      <c r="DM144" s="129"/>
      <c r="DN144" s="129"/>
      <c r="DO144" s="129"/>
      <c r="DP144" s="129"/>
      <c r="DQ144" s="129"/>
      <c r="DR144" s="129"/>
      <c r="DS144" s="130"/>
    </row>
    <row r="145" spans="1:123" s="14" customFormat="1">
      <c r="A145" s="41"/>
      <c r="B145" s="41"/>
      <c r="C145" s="41"/>
      <c r="D145" s="41"/>
      <c r="E145" s="41"/>
      <c r="F145" s="41"/>
      <c r="G145" s="41"/>
      <c r="H145" s="44"/>
      <c r="I145" s="53" t="s">
        <v>123</v>
      </c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5"/>
      <c r="AP145" s="131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3"/>
    </row>
    <row r="146" spans="1:123" s="14" customFormat="1">
      <c r="A146" s="41"/>
      <c r="B146" s="41"/>
      <c r="C146" s="41"/>
      <c r="D146" s="41"/>
      <c r="E146" s="41"/>
      <c r="F146" s="41"/>
      <c r="G146" s="41"/>
      <c r="H146" s="44"/>
      <c r="I146" s="49" t="s">
        <v>124</v>
      </c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1"/>
      <c r="AP146" s="134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  <c r="CB146" s="135"/>
      <c r="CC146" s="135"/>
      <c r="CD146" s="135"/>
      <c r="CE146" s="135"/>
      <c r="CF146" s="135"/>
      <c r="CG146" s="135"/>
      <c r="CH146" s="135"/>
      <c r="CI146" s="135"/>
      <c r="CJ146" s="135"/>
      <c r="CK146" s="135"/>
      <c r="CL146" s="135"/>
      <c r="CM146" s="135"/>
      <c r="CN146" s="135"/>
      <c r="CO146" s="135"/>
      <c r="CP146" s="135"/>
      <c r="CQ146" s="135"/>
      <c r="CR146" s="135"/>
      <c r="CS146" s="135"/>
      <c r="CT146" s="135"/>
      <c r="CU146" s="135"/>
      <c r="CV146" s="135"/>
      <c r="CW146" s="135"/>
      <c r="CX146" s="135"/>
      <c r="CY146" s="135"/>
      <c r="CZ146" s="135"/>
      <c r="DA146" s="135"/>
      <c r="DB146" s="135"/>
      <c r="DC146" s="135"/>
      <c r="DD146" s="135"/>
      <c r="DE146" s="135"/>
      <c r="DF146" s="135"/>
      <c r="DG146" s="135"/>
      <c r="DH146" s="135"/>
      <c r="DI146" s="135"/>
      <c r="DJ146" s="135"/>
      <c r="DK146" s="135"/>
      <c r="DL146" s="135"/>
      <c r="DM146" s="135"/>
      <c r="DN146" s="135"/>
      <c r="DO146" s="135"/>
      <c r="DP146" s="135"/>
      <c r="DQ146" s="135"/>
      <c r="DR146" s="135"/>
      <c r="DS146" s="136"/>
    </row>
    <row r="147" spans="1:123" s="14" customFormat="1">
      <c r="A147" s="41" t="s">
        <v>226</v>
      </c>
      <c r="B147" s="41"/>
      <c r="C147" s="41"/>
      <c r="D147" s="41"/>
      <c r="E147" s="41"/>
      <c r="F147" s="41"/>
      <c r="G147" s="41"/>
      <c r="H147" s="41"/>
      <c r="I147" s="42" t="s">
        <v>227</v>
      </c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1" t="s">
        <v>45</v>
      </c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99">
        <v>6082.08</v>
      </c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>
        <v>4384.16</v>
      </c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>
        <f>CB147*1.04</f>
        <v>4559.5263999999997</v>
      </c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</row>
    <row r="148" spans="1:123" s="14" customFormat="1">
      <c r="A148" s="41" t="s">
        <v>228</v>
      </c>
      <c r="B148" s="41"/>
      <c r="C148" s="41"/>
      <c r="D148" s="41"/>
      <c r="E148" s="41"/>
      <c r="F148" s="41"/>
      <c r="G148" s="41"/>
      <c r="H148" s="41"/>
      <c r="I148" s="75" t="s">
        <v>229</v>
      </c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41" t="s">
        <v>45</v>
      </c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99">
        <v>397.44</v>
      </c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>
        <v>5508.12</v>
      </c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>
        <f>CB148*1.04</f>
        <v>5728.4448000000002</v>
      </c>
      <c r="CY148" s="99"/>
      <c r="CZ148" s="99"/>
      <c r="DA148" s="99"/>
      <c r="DB148" s="99"/>
      <c r="DC148" s="99"/>
      <c r="DD148" s="99"/>
      <c r="DE148" s="99"/>
      <c r="DF148" s="99"/>
      <c r="DG148" s="99"/>
      <c r="DH148" s="99"/>
      <c r="DI148" s="99"/>
      <c r="DJ148" s="99"/>
      <c r="DK148" s="99"/>
      <c r="DL148" s="99"/>
      <c r="DM148" s="99"/>
      <c r="DN148" s="99"/>
      <c r="DO148" s="99"/>
      <c r="DP148" s="99"/>
      <c r="DQ148" s="99"/>
      <c r="DR148" s="99"/>
      <c r="DS148" s="99"/>
    </row>
    <row r="149" spans="1:123" s="14" customFormat="1">
      <c r="A149" s="41" t="s">
        <v>230</v>
      </c>
      <c r="B149" s="41"/>
      <c r="C149" s="41"/>
      <c r="D149" s="41"/>
      <c r="E149" s="41"/>
      <c r="F149" s="41"/>
      <c r="G149" s="41"/>
      <c r="H149" s="41"/>
      <c r="I149" s="75" t="s">
        <v>231</v>
      </c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41" t="s">
        <v>45</v>
      </c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82">
        <f>BF135-BF147-BF148</f>
        <v>47593.049999999996</v>
      </c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>
        <f>CB135-CB147-CB148</f>
        <v>83316</v>
      </c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  <c r="CW149" s="82"/>
      <c r="CX149" s="82">
        <f>CX135-CX147-CX148</f>
        <v>86648.638800000001</v>
      </c>
      <c r="CY149" s="82"/>
      <c r="CZ149" s="82"/>
      <c r="DA149" s="82"/>
      <c r="DB149" s="82"/>
      <c r="DC149" s="82"/>
      <c r="DD149" s="82"/>
      <c r="DE149" s="82"/>
      <c r="DF149" s="82"/>
      <c r="DG149" s="82"/>
      <c r="DH149" s="82"/>
      <c r="DI149" s="82"/>
      <c r="DJ149" s="82"/>
      <c r="DK149" s="82"/>
      <c r="DL149" s="82"/>
      <c r="DM149" s="82"/>
      <c r="DN149" s="82"/>
      <c r="DO149" s="82"/>
      <c r="DP149" s="82"/>
      <c r="DQ149" s="82"/>
      <c r="DR149" s="82"/>
      <c r="DS149" s="82"/>
    </row>
    <row r="150" spans="1:123" s="14" customFormat="1">
      <c r="A150" s="41" t="s">
        <v>232</v>
      </c>
      <c r="B150" s="41"/>
      <c r="C150" s="41"/>
      <c r="D150" s="41"/>
      <c r="E150" s="41"/>
      <c r="F150" s="41"/>
      <c r="G150" s="41"/>
      <c r="H150" s="41"/>
      <c r="I150" s="52" t="s">
        <v>49</v>
      </c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41" t="s">
        <v>45</v>
      </c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82">
        <f>BF135-BF147-BF148-BF149</f>
        <v>0</v>
      </c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>
        <f>CB135-CB147-CB148-CB149</f>
        <v>0</v>
      </c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  <c r="CW150" s="82"/>
      <c r="CX150" s="82">
        <f>CX135-CX147-CX148-CX149</f>
        <v>0</v>
      </c>
      <c r="CY150" s="82"/>
      <c r="CZ150" s="82"/>
      <c r="DA150" s="82"/>
      <c r="DB150" s="82"/>
      <c r="DC150" s="82"/>
      <c r="DD150" s="82"/>
      <c r="DE150" s="82"/>
      <c r="DF150" s="82"/>
      <c r="DG150" s="82"/>
      <c r="DH150" s="82"/>
      <c r="DI150" s="82"/>
      <c r="DJ150" s="82"/>
      <c r="DK150" s="82"/>
      <c r="DL150" s="82"/>
      <c r="DM150" s="82"/>
      <c r="DN150" s="82"/>
      <c r="DO150" s="82"/>
      <c r="DP150" s="82"/>
      <c r="DQ150" s="82"/>
      <c r="DR150" s="82"/>
      <c r="DS150" s="82"/>
    </row>
    <row r="151" spans="1:123" s="14" customFormat="1">
      <c r="A151" s="41" t="s">
        <v>233</v>
      </c>
      <c r="B151" s="41"/>
      <c r="C151" s="41"/>
      <c r="D151" s="41"/>
      <c r="E151" s="41"/>
      <c r="F151" s="41"/>
      <c r="G151" s="41"/>
      <c r="H151" s="44"/>
      <c r="I151" s="45" t="s">
        <v>54</v>
      </c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7"/>
      <c r="AP151" s="48" t="s">
        <v>59</v>
      </c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  <c r="DK151" s="99"/>
      <c r="DL151" s="99"/>
      <c r="DM151" s="99"/>
      <c r="DN151" s="99"/>
      <c r="DO151" s="99"/>
      <c r="DP151" s="99"/>
      <c r="DQ151" s="99"/>
      <c r="DR151" s="99"/>
      <c r="DS151" s="99"/>
    </row>
    <row r="152" spans="1:123" s="14" customFormat="1">
      <c r="A152" s="41"/>
      <c r="B152" s="41"/>
      <c r="C152" s="41"/>
      <c r="D152" s="41"/>
      <c r="E152" s="41"/>
      <c r="F152" s="41"/>
      <c r="G152" s="41"/>
      <c r="H152" s="44"/>
      <c r="I152" s="53" t="s">
        <v>55</v>
      </c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5"/>
      <c r="AP152" s="48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  <c r="DC152" s="99"/>
      <c r="DD152" s="99"/>
      <c r="DE152" s="99"/>
      <c r="DF152" s="99"/>
      <c r="DG152" s="99"/>
      <c r="DH152" s="99"/>
      <c r="DI152" s="99"/>
      <c r="DJ152" s="99"/>
      <c r="DK152" s="99"/>
      <c r="DL152" s="99"/>
      <c r="DM152" s="99"/>
      <c r="DN152" s="99"/>
      <c r="DO152" s="99"/>
      <c r="DP152" s="99"/>
      <c r="DQ152" s="99"/>
      <c r="DR152" s="99"/>
      <c r="DS152" s="99"/>
    </row>
    <row r="153" spans="1:123" s="14" customFormat="1">
      <c r="A153" s="41"/>
      <c r="B153" s="41"/>
      <c r="C153" s="41"/>
      <c r="D153" s="41"/>
      <c r="E153" s="41"/>
      <c r="F153" s="41"/>
      <c r="G153" s="41"/>
      <c r="H153" s="44"/>
      <c r="I153" s="53" t="s">
        <v>234</v>
      </c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5"/>
      <c r="AP153" s="48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  <c r="DA153" s="99"/>
      <c r="DB153" s="99"/>
      <c r="DC153" s="99"/>
      <c r="DD153" s="99"/>
      <c r="DE153" s="99"/>
      <c r="DF153" s="99"/>
      <c r="DG153" s="99"/>
      <c r="DH153" s="99"/>
      <c r="DI153" s="99"/>
      <c r="DJ153" s="99"/>
      <c r="DK153" s="99"/>
      <c r="DL153" s="99"/>
      <c r="DM153" s="99"/>
      <c r="DN153" s="99"/>
      <c r="DO153" s="99"/>
      <c r="DP153" s="99"/>
      <c r="DQ153" s="99"/>
      <c r="DR153" s="99"/>
      <c r="DS153" s="99"/>
    </row>
    <row r="154" spans="1:123" s="14" customFormat="1">
      <c r="A154" s="41" t="s">
        <v>235</v>
      </c>
      <c r="B154" s="41"/>
      <c r="C154" s="41"/>
      <c r="D154" s="41"/>
      <c r="E154" s="41"/>
      <c r="F154" s="41"/>
      <c r="G154" s="41"/>
      <c r="H154" s="44"/>
      <c r="I154" s="45" t="s">
        <v>104</v>
      </c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7"/>
      <c r="AP154" s="74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  <c r="CZ154" s="99"/>
      <c r="DA154" s="99"/>
      <c r="DB154" s="99"/>
      <c r="DC154" s="99"/>
      <c r="DD154" s="99"/>
      <c r="DE154" s="99"/>
      <c r="DF154" s="99"/>
      <c r="DG154" s="99"/>
      <c r="DH154" s="99"/>
      <c r="DI154" s="99"/>
      <c r="DJ154" s="99"/>
      <c r="DK154" s="99"/>
      <c r="DL154" s="99"/>
      <c r="DM154" s="99"/>
      <c r="DN154" s="99"/>
      <c r="DO154" s="99"/>
      <c r="DP154" s="99"/>
      <c r="DQ154" s="99"/>
      <c r="DR154" s="99"/>
      <c r="DS154" s="99"/>
    </row>
    <row r="155" spans="1:123" s="14" customFormat="1">
      <c r="A155" s="41"/>
      <c r="B155" s="41"/>
      <c r="C155" s="41"/>
      <c r="D155" s="41"/>
      <c r="E155" s="41"/>
      <c r="F155" s="41"/>
      <c r="G155" s="41"/>
      <c r="H155" s="44"/>
      <c r="I155" s="53" t="s">
        <v>105</v>
      </c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5"/>
      <c r="AP155" s="74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</row>
    <row r="156" spans="1:123" s="14" customFormat="1">
      <c r="A156" s="41"/>
      <c r="B156" s="41"/>
      <c r="C156" s="41"/>
      <c r="D156" s="41"/>
      <c r="E156" s="41"/>
      <c r="F156" s="41"/>
      <c r="G156" s="41"/>
      <c r="H156" s="44"/>
      <c r="I156" s="53" t="s">
        <v>236</v>
      </c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5"/>
      <c r="AP156" s="74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  <c r="DS156" s="99"/>
    </row>
    <row r="157" spans="1:123" s="14" customFormat="1">
      <c r="A157" s="41"/>
      <c r="B157" s="41"/>
      <c r="C157" s="41"/>
      <c r="D157" s="41"/>
      <c r="E157" s="41"/>
      <c r="F157" s="41"/>
      <c r="G157" s="41"/>
      <c r="H157" s="44"/>
      <c r="I157" s="53" t="s">
        <v>237</v>
      </c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5"/>
      <c r="AP157" s="74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  <c r="DK157" s="99"/>
      <c r="DL157" s="99"/>
      <c r="DM157" s="99"/>
      <c r="DN157" s="99"/>
      <c r="DO157" s="99"/>
      <c r="DP157" s="99"/>
      <c r="DQ157" s="99"/>
      <c r="DR157" s="99"/>
      <c r="DS157" s="99"/>
    </row>
    <row r="158" spans="1:123" s="14" customFormat="1">
      <c r="A158" s="41"/>
      <c r="B158" s="41"/>
      <c r="C158" s="41"/>
      <c r="D158" s="41"/>
      <c r="E158" s="41"/>
      <c r="F158" s="41"/>
      <c r="G158" s="41"/>
      <c r="H158" s="44"/>
      <c r="I158" s="49" t="s">
        <v>238</v>
      </c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1"/>
      <c r="AP158" s="74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  <c r="CW158" s="99"/>
      <c r="CX158" s="99"/>
      <c r="CY158" s="99"/>
      <c r="CZ158" s="99"/>
      <c r="DA158" s="99"/>
      <c r="DB158" s="99"/>
      <c r="DC158" s="99"/>
      <c r="DD158" s="99"/>
      <c r="DE158" s="99"/>
      <c r="DF158" s="99"/>
      <c r="DG158" s="99"/>
      <c r="DH158" s="99"/>
      <c r="DI158" s="99"/>
      <c r="DJ158" s="99"/>
      <c r="DK158" s="99"/>
      <c r="DL158" s="99"/>
      <c r="DM158" s="99"/>
      <c r="DN158" s="99"/>
      <c r="DO158" s="99"/>
      <c r="DP158" s="99"/>
      <c r="DQ158" s="99"/>
      <c r="DR158" s="99"/>
      <c r="DS158" s="99"/>
    </row>
    <row r="159" spans="1:12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23" s="11" customFormat="1" ht="11.25">
      <c r="A160" s="18" t="s">
        <v>241</v>
      </c>
    </row>
  </sheetData>
  <mergeCells count="626">
    <mergeCell ref="CX154:DS158"/>
    <mergeCell ref="I156:AO156"/>
    <mergeCell ref="A12:H12"/>
    <mergeCell ref="AP12:BE12"/>
    <mergeCell ref="AP151:BE153"/>
    <mergeCell ref="BF151:CA153"/>
    <mergeCell ref="CB151:CW153"/>
    <mergeCell ref="I152:AO152"/>
    <mergeCell ref="I158:AO158"/>
    <mergeCell ref="A154:H158"/>
    <mergeCell ref="AP154:BE158"/>
    <mergeCell ref="BF154:CA158"/>
    <mergeCell ref="CB154:CW158"/>
    <mergeCell ref="I157:AO157"/>
    <mergeCell ref="I155:AO155"/>
    <mergeCell ref="I154:AO154"/>
    <mergeCell ref="CX151:DS153"/>
    <mergeCell ref="I151:AO151"/>
    <mergeCell ref="AP144:DS146"/>
    <mergeCell ref="A150:H150"/>
    <mergeCell ref="I150:AO150"/>
    <mergeCell ref="AP150:BE150"/>
    <mergeCell ref="BF150:CA150"/>
    <mergeCell ref="CB150:CW150"/>
    <mergeCell ref="CX150:DS150"/>
    <mergeCell ref="I153:AO153"/>
    <mergeCell ref="A151:H153"/>
    <mergeCell ref="A149:H149"/>
    <mergeCell ref="I149:AO149"/>
    <mergeCell ref="AP149:BE149"/>
    <mergeCell ref="BF149:CA149"/>
    <mergeCell ref="CB149:CW149"/>
    <mergeCell ref="CX149:DS149"/>
    <mergeCell ref="A148:H148"/>
    <mergeCell ref="I148:AO148"/>
    <mergeCell ref="AP148:BE148"/>
    <mergeCell ref="BF148:CA148"/>
    <mergeCell ref="CB148:CW148"/>
    <mergeCell ref="CX148:DS148"/>
    <mergeCell ref="A147:H147"/>
    <mergeCell ref="I147:AO147"/>
    <mergeCell ref="AP147:BE147"/>
    <mergeCell ref="BF147:CA147"/>
    <mergeCell ref="CB147:CW147"/>
    <mergeCell ref="CX147:DS147"/>
    <mergeCell ref="I146:AO146"/>
    <mergeCell ref="A144:H146"/>
    <mergeCell ref="I145:AO145"/>
    <mergeCell ref="I144:AO144"/>
    <mergeCell ref="I143:AO143"/>
    <mergeCell ref="AP143:BE143"/>
    <mergeCell ref="A142:H143"/>
    <mergeCell ref="BF142:CA143"/>
    <mergeCell ref="CB142:CW143"/>
    <mergeCell ref="CX140:DS141"/>
    <mergeCell ref="I139:AO139"/>
    <mergeCell ref="A137:H139"/>
    <mergeCell ref="AP137:BE139"/>
    <mergeCell ref="BF137:CA139"/>
    <mergeCell ref="CB137:CW139"/>
    <mergeCell ref="I138:AO138"/>
    <mergeCell ref="CX135:DS136"/>
    <mergeCell ref="CX142:DS143"/>
    <mergeCell ref="I142:AO142"/>
    <mergeCell ref="AP142:BE142"/>
    <mergeCell ref="CX137:DS139"/>
    <mergeCell ref="I137:AO137"/>
    <mergeCell ref="I141:AO141"/>
    <mergeCell ref="A140:H141"/>
    <mergeCell ref="AP140:BE141"/>
    <mergeCell ref="BF140:CA141"/>
    <mergeCell ref="CB140:CW141"/>
    <mergeCell ref="I140:AO140"/>
    <mergeCell ref="A134:H134"/>
    <mergeCell ref="I134:AO134"/>
    <mergeCell ref="AP134:BE134"/>
    <mergeCell ref="BF134:CA134"/>
    <mergeCell ref="CB134:CW134"/>
    <mergeCell ref="CX134:DS134"/>
    <mergeCell ref="I136:AO136"/>
    <mergeCell ref="A135:H136"/>
    <mergeCell ref="AP135:BE136"/>
    <mergeCell ref="BF135:CA136"/>
    <mergeCell ref="CB135:CW136"/>
    <mergeCell ref="I135:AO135"/>
    <mergeCell ref="A133:H133"/>
    <mergeCell ref="I133:AO133"/>
    <mergeCell ref="AP133:BE133"/>
    <mergeCell ref="BF133:CA133"/>
    <mergeCell ref="CB133:CW133"/>
    <mergeCell ref="CX133:DS133"/>
    <mergeCell ref="A132:H132"/>
    <mergeCell ref="I132:AO132"/>
    <mergeCell ref="AP132:BE132"/>
    <mergeCell ref="BF132:CA132"/>
    <mergeCell ref="CB132:CW132"/>
    <mergeCell ref="CX132:DS132"/>
    <mergeCell ref="A131:H131"/>
    <mergeCell ref="I131:AO131"/>
    <mergeCell ref="AP131:BE131"/>
    <mergeCell ref="BF131:CA131"/>
    <mergeCell ref="CB131:CW131"/>
    <mergeCell ref="CX131:DS131"/>
    <mergeCell ref="I130:AO130"/>
    <mergeCell ref="A126:H130"/>
    <mergeCell ref="AP126:BE130"/>
    <mergeCell ref="BF126:CA130"/>
    <mergeCell ref="CB126:CW130"/>
    <mergeCell ref="I129:AO129"/>
    <mergeCell ref="CX126:DS130"/>
    <mergeCell ref="I128:AO128"/>
    <mergeCell ref="I127:AO127"/>
    <mergeCell ref="I126:AO126"/>
    <mergeCell ref="I125:AO125"/>
    <mergeCell ref="A124:H125"/>
    <mergeCell ref="AP124:BE125"/>
    <mergeCell ref="BF124:CA125"/>
    <mergeCell ref="CB124:CW125"/>
    <mergeCell ref="I124:AO124"/>
    <mergeCell ref="CX124:DS125"/>
    <mergeCell ref="A123:H123"/>
    <mergeCell ref="I123:AO123"/>
    <mergeCell ref="AP123:BE123"/>
    <mergeCell ref="BF123:CA123"/>
    <mergeCell ref="CB123:CW123"/>
    <mergeCell ref="CX123:DS123"/>
    <mergeCell ref="I122:AO122"/>
    <mergeCell ref="A121:H122"/>
    <mergeCell ref="AP121:BE122"/>
    <mergeCell ref="BF121:CA122"/>
    <mergeCell ref="CB121:CW122"/>
    <mergeCell ref="I121:AO121"/>
    <mergeCell ref="CX121:DS122"/>
    <mergeCell ref="I120:AO120"/>
    <mergeCell ref="A117:H120"/>
    <mergeCell ref="AP117:BE120"/>
    <mergeCell ref="BF117:CA120"/>
    <mergeCell ref="CB117:CW120"/>
    <mergeCell ref="I119:AO119"/>
    <mergeCell ref="CX117:DS120"/>
    <mergeCell ref="I118:AO118"/>
    <mergeCell ref="I117:AO117"/>
    <mergeCell ref="A116:H116"/>
    <mergeCell ref="I116:AO116"/>
    <mergeCell ref="AP116:BE116"/>
    <mergeCell ref="BF116:CA116"/>
    <mergeCell ref="CB116:CW116"/>
    <mergeCell ref="CX116:DS116"/>
    <mergeCell ref="A115:H115"/>
    <mergeCell ref="I115:AO115"/>
    <mergeCell ref="AP115:BE115"/>
    <mergeCell ref="BF115:CA115"/>
    <mergeCell ref="CB115:CW115"/>
    <mergeCell ref="CX115:DS115"/>
    <mergeCell ref="A114:H114"/>
    <mergeCell ref="I114:AO114"/>
    <mergeCell ref="AP114:BE114"/>
    <mergeCell ref="BF114:CA114"/>
    <mergeCell ref="CB114:CW114"/>
    <mergeCell ref="CX114:DS114"/>
    <mergeCell ref="A107:H108"/>
    <mergeCell ref="AP107:BE108"/>
    <mergeCell ref="BF107:CA108"/>
    <mergeCell ref="CB107:CW108"/>
    <mergeCell ref="I107:AO107"/>
    <mergeCell ref="I113:AO113"/>
    <mergeCell ref="A109:H113"/>
    <mergeCell ref="AP109:BE113"/>
    <mergeCell ref="BF109:CA113"/>
    <mergeCell ref="CB109:CW113"/>
    <mergeCell ref="CX106:DS106"/>
    <mergeCell ref="CX109:DS113"/>
    <mergeCell ref="I111:AO111"/>
    <mergeCell ref="I110:AO110"/>
    <mergeCell ref="I109:AO109"/>
    <mergeCell ref="I108:AO108"/>
    <mergeCell ref="I112:AO112"/>
    <mergeCell ref="AP104:BE105"/>
    <mergeCell ref="BF104:CA105"/>
    <mergeCell ref="CB104:CW105"/>
    <mergeCell ref="I104:AO104"/>
    <mergeCell ref="CX107:DS108"/>
    <mergeCell ref="AP103:BE103"/>
    <mergeCell ref="BF103:CA103"/>
    <mergeCell ref="CB103:CW103"/>
    <mergeCell ref="CX103:DS103"/>
    <mergeCell ref="I105:AO105"/>
    <mergeCell ref="A104:H105"/>
    <mergeCell ref="A102:H102"/>
    <mergeCell ref="I102:AO102"/>
    <mergeCell ref="AP102:BE102"/>
    <mergeCell ref="BF102:CA102"/>
    <mergeCell ref="CB102:CW102"/>
    <mergeCell ref="A106:H106"/>
    <mergeCell ref="I106:AO106"/>
    <mergeCell ref="AP106:BE106"/>
    <mergeCell ref="BF106:CA106"/>
    <mergeCell ref="CB106:CW106"/>
    <mergeCell ref="CX98:DS101"/>
    <mergeCell ref="I99:AO99"/>
    <mergeCell ref="I98:AO98"/>
    <mergeCell ref="A97:H97"/>
    <mergeCell ref="I97:AO97"/>
    <mergeCell ref="AP97:BE97"/>
    <mergeCell ref="BF97:CA97"/>
    <mergeCell ref="CB97:CW97"/>
    <mergeCell ref="CX97:DS97"/>
    <mergeCell ref="I101:AO101"/>
    <mergeCell ref="A98:H101"/>
    <mergeCell ref="AP98:BE101"/>
    <mergeCell ref="BF98:CA101"/>
    <mergeCell ref="CB98:CW101"/>
    <mergeCell ref="I100:AO100"/>
    <mergeCell ref="CX102:DS102"/>
    <mergeCell ref="CX104:DS105"/>
    <mergeCell ref="A103:H103"/>
    <mergeCell ref="I103:AO103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I88:AO88"/>
    <mergeCell ref="A84:H88"/>
    <mergeCell ref="AP84:BE88"/>
    <mergeCell ref="BF84:CA88"/>
    <mergeCell ref="CB84:CW88"/>
    <mergeCell ref="I87:AO87"/>
    <mergeCell ref="CX84:DS88"/>
    <mergeCell ref="I86:AO86"/>
    <mergeCell ref="I85:AO85"/>
    <mergeCell ref="I84:AO84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CX78:DS78"/>
    <mergeCell ref="A79:H79"/>
    <mergeCell ref="I79:AO79"/>
    <mergeCell ref="AP79:BE79"/>
    <mergeCell ref="BF79:CA79"/>
    <mergeCell ref="CB79:CW79"/>
    <mergeCell ref="CX79:DS79"/>
    <mergeCell ref="BF76:CA77"/>
    <mergeCell ref="CB76:CW77"/>
    <mergeCell ref="I76:AO76"/>
    <mergeCell ref="A78:H78"/>
    <mergeCell ref="I78:AO78"/>
    <mergeCell ref="AP78:BE78"/>
    <mergeCell ref="BF78:CA78"/>
    <mergeCell ref="CB78:CW78"/>
    <mergeCell ref="CX76:DS77"/>
    <mergeCell ref="A75:H75"/>
    <mergeCell ref="I75:AO75"/>
    <mergeCell ref="AP75:BE75"/>
    <mergeCell ref="BF75:CA75"/>
    <mergeCell ref="CB75:CW75"/>
    <mergeCell ref="CX75:DS75"/>
    <mergeCell ref="I77:AO77"/>
    <mergeCell ref="A76:H77"/>
    <mergeCell ref="AP76:BE77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0:H70"/>
    <mergeCell ref="I70:AO70"/>
    <mergeCell ref="AP70:BE70"/>
    <mergeCell ref="BF70:CA70"/>
    <mergeCell ref="CB70:CW70"/>
    <mergeCell ref="CX68:DS69"/>
    <mergeCell ref="A72:H72"/>
    <mergeCell ref="I72:AO72"/>
    <mergeCell ref="AP72:BE72"/>
    <mergeCell ref="BF72:CA72"/>
    <mergeCell ref="CB72:CW72"/>
    <mergeCell ref="CX72:DS72"/>
    <mergeCell ref="CX70:DS70"/>
    <mergeCell ref="A71:H71"/>
    <mergeCell ref="I71:AO71"/>
    <mergeCell ref="AP71:BE71"/>
    <mergeCell ref="BF71:CA71"/>
    <mergeCell ref="CB71:CW71"/>
    <mergeCell ref="CX71:DS71"/>
    <mergeCell ref="A67:H67"/>
    <mergeCell ref="I67:AO67"/>
    <mergeCell ref="AP67:BE67"/>
    <mergeCell ref="BF67:CA67"/>
    <mergeCell ref="CB67:CW67"/>
    <mergeCell ref="CX67:DS67"/>
    <mergeCell ref="I69:AO69"/>
    <mergeCell ref="A68:H69"/>
    <mergeCell ref="AP68:BE69"/>
    <mergeCell ref="BF68:CA69"/>
    <mergeCell ref="CB68:CW69"/>
    <mergeCell ref="I68:AO68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BF54:CA54"/>
    <mergeCell ref="A56:H61"/>
    <mergeCell ref="AP56:BE61"/>
    <mergeCell ref="BF56:CA61"/>
    <mergeCell ref="CB56:CW61"/>
    <mergeCell ref="I60:AO60"/>
    <mergeCell ref="A62:H62"/>
    <mergeCell ref="I62:AO62"/>
    <mergeCell ref="AP62:BE62"/>
    <mergeCell ref="BF62:CA62"/>
    <mergeCell ref="CB62:CW62"/>
    <mergeCell ref="CB28:CW28"/>
    <mergeCell ref="CX28:DS28"/>
    <mergeCell ref="A22:H27"/>
    <mergeCell ref="AP22:BE27"/>
    <mergeCell ref="BF22:CA27"/>
    <mergeCell ref="CB22:CW27"/>
    <mergeCell ref="CX22:DS27"/>
    <mergeCell ref="CX56:DS61"/>
    <mergeCell ref="I59:AO59"/>
    <mergeCell ref="I58:AO58"/>
    <mergeCell ref="I57:AO57"/>
    <mergeCell ref="I56:AO56"/>
    <mergeCell ref="CX54:DS54"/>
    <mergeCell ref="CB54:CW54"/>
    <mergeCell ref="I61:AO61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CB21:CW21"/>
    <mergeCell ref="CX21:DS21"/>
    <mergeCell ref="A19:H19"/>
    <mergeCell ref="AP19:BE19"/>
    <mergeCell ref="BF19:CA19"/>
    <mergeCell ref="CB19:CW19"/>
    <mergeCell ref="CX19:DS19"/>
    <mergeCell ref="A20:H20"/>
    <mergeCell ref="AP20:BE20"/>
    <mergeCell ref="BF20:CA20"/>
    <mergeCell ref="CB20:CW20"/>
    <mergeCell ref="CX20:DS20"/>
    <mergeCell ref="CB17:CW17"/>
    <mergeCell ref="CX17:DS17"/>
    <mergeCell ref="A18:H18"/>
    <mergeCell ref="AP18:BE18"/>
    <mergeCell ref="BF18:CA18"/>
    <mergeCell ref="CB18:CW18"/>
    <mergeCell ref="CX18:DS18"/>
    <mergeCell ref="A15:H15"/>
    <mergeCell ref="AP15:BE15"/>
    <mergeCell ref="BF15:CA15"/>
    <mergeCell ref="CB15:CW15"/>
    <mergeCell ref="CX15:DS15"/>
    <mergeCell ref="AP17:BE17"/>
    <mergeCell ref="BF17:CA17"/>
    <mergeCell ref="CB16:CW16"/>
    <mergeCell ref="CX16:DS16"/>
    <mergeCell ref="I28:AO28"/>
    <mergeCell ref="I26:AO26"/>
    <mergeCell ref="I27:AO27"/>
    <mergeCell ref="I15:AO15"/>
    <mergeCell ref="A16:H16"/>
    <mergeCell ref="I16:AO16"/>
    <mergeCell ref="AP16:BE16"/>
    <mergeCell ref="BF16:CA16"/>
    <mergeCell ref="I13:AO13"/>
    <mergeCell ref="A21:H21"/>
    <mergeCell ref="AP21:BE21"/>
    <mergeCell ref="BF21:CA21"/>
    <mergeCell ref="A28:H28"/>
    <mergeCell ref="AP28:BE28"/>
    <mergeCell ref="BF28:CA28"/>
    <mergeCell ref="I24:AO24"/>
    <mergeCell ref="I25:AO25"/>
    <mergeCell ref="CB29:CW29"/>
    <mergeCell ref="CX29:DS29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9:H29"/>
    <mergeCell ref="I29:AO29"/>
    <mergeCell ref="AP29:BE29"/>
    <mergeCell ref="BF29:CA29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AP34:BE38"/>
    <mergeCell ref="BF34:CA38"/>
    <mergeCell ref="CB34:CW38"/>
    <mergeCell ref="I35:AO35"/>
    <mergeCell ref="A33:H33"/>
    <mergeCell ref="I33:AO33"/>
    <mergeCell ref="AP33:BE33"/>
    <mergeCell ref="BF33:CA33"/>
    <mergeCell ref="CB33:CW33"/>
    <mergeCell ref="CX34:DS38"/>
    <mergeCell ref="I36:AO36"/>
    <mergeCell ref="I37:AO37"/>
    <mergeCell ref="I38:AO38"/>
    <mergeCell ref="I34:AO34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CX51:DS51"/>
    <mergeCell ref="CX45:DS49"/>
    <mergeCell ref="I47:AO47"/>
    <mergeCell ref="I48:AO48"/>
    <mergeCell ref="I49:AO49"/>
    <mergeCell ref="A50:H50"/>
    <mergeCell ref="I50:AO50"/>
    <mergeCell ref="AP50:BE50"/>
    <mergeCell ref="BF50:CA50"/>
    <mergeCell ref="CB50:CW50"/>
    <mergeCell ref="CB51:CW51"/>
    <mergeCell ref="CX50:DS50"/>
    <mergeCell ref="I45:AO45"/>
    <mergeCell ref="A45:H49"/>
    <mergeCell ref="AP45:BE49"/>
    <mergeCell ref="BF45:CA49"/>
    <mergeCell ref="CB45:CW49"/>
    <mergeCell ref="I46:AO46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A53:H53"/>
    <mergeCell ref="I53:AO53"/>
    <mergeCell ref="AP53:BE53"/>
    <mergeCell ref="BF53:CA53"/>
    <mergeCell ref="CB53:CW53"/>
    <mergeCell ref="I17:AO17"/>
    <mergeCell ref="I18:AO18"/>
    <mergeCell ref="A17:H17"/>
    <mergeCell ref="CX52:DS52"/>
    <mergeCell ref="CX53:DS53"/>
    <mergeCell ref="A52:H52"/>
    <mergeCell ref="I52:AO52"/>
    <mergeCell ref="AP52:BE52"/>
    <mergeCell ref="BF52:CA52"/>
    <mergeCell ref="CB52:CW52"/>
    <mergeCell ref="A51:H51"/>
    <mergeCell ref="I51:AO51"/>
    <mergeCell ref="AP51:BE51"/>
    <mergeCell ref="I19:AO19"/>
    <mergeCell ref="I20:AO20"/>
    <mergeCell ref="I21:AO21"/>
    <mergeCell ref="I22:AO22"/>
    <mergeCell ref="I23:AO23"/>
    <mergeCell ref="BF51:CA51"/>
    <mergeCell ref="CB13:CW14"/>
    <mergeCell ref="CX13:DS14"/>
    <mergeCell ref="I12:AO12"/>
    <mergeCell ref="I10:AO10"/>
    <mergeCell ref="I11:AO11"/>
    <mergeCell ref="I14:AO14"/>
    <mergeCell ref="CX12:DS12"/>
    <mergeCell ref="CX10:DS11"/>
    <mergeCell ref="A9:H9"/>
    <mergeCell ref="I9:AO9"/>
    <mergeCell ref="AP9:BE9"/>
    <mergeCell ref="BF9:CA9"/>
    <mergeCell ref="CB9:CW9"/>
    <mergeCell ref="CX9:DS9"/>
    <mergeCell ref="A13:H14"/>
    <mergeCell ref="AP13:BE14"/>
    <mergeCell ref="BF13:CA14"/>
    <mergeCell ref="A10:H11"/>
    <mergeCell ref="AP10:BE11"/>
    <mergeCell ref="BF12:CA12"/>
    <mergeCell ref="CB12:CW12"/>
    <mergeCell ref="BF10:CA11"/>
    <mergeCell ref="CB10:CW11"/>
    <mergeCell ref="A8:H8"/>
    <mergeCell ref="I8:AO8"/>
    <mergeCell ref="AP8:BE8"/>
    <mergeCell ref="BF8:CA8"/>
    <mergeCell ref="CB8:CW8"/>
    <mergeCell ref="CX8:DS8"/>
    <mergeCell ref="A5:DS5"/>
    <mergeCell ref="A7:H7"/>
    <mergeCell ref="I7:AO7"/>
    <mergeCell ref="AP7:BE7"/>
    <mergeCell ref="BF7:CA7"/>
    <mergeCell ref="CB7:CW7"/>
    <mergeCell ref="CX7:DS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16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112"/>
  <sheetViews>
    <sheetView workbookViewId="0">
      <selection activeCell="A7" sqref="A7:DS7"/>
    </sheetView>
  </sheetViews>
  <sheetFormatPr defaultColWidth="1.140625" defaultRowHeight="15.75"/>
  <cols>
    <col min="1" max="16384" width="1.140625" style="13"/>
  </cols>
  <sheetData>
    <row r="1" spans="1:124" s="11" customFormat="1" ht="11.25">
      <c r="DS1" s="12" t="s">
        <v>242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7" spans="1:124" s="19" customFormat="1" ht="18.75">
      <c r="A7" s="31" t="s">
        <v>243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</row>
    <row r="10" spans="1:124">
      <c r="A10" s="32" t="s">
        <v>26</v>
      </c>
      <c r="B10" s="33"/>
      <c r="C10" s="33"/>
      <c r="D10" s="33"/>
      <c r="E10" s="33"/>
      <c r="F10" s="33"/>
      <c r="G10" s="33"/>
      <c r="H10" s="34"/>
      <c r="I10" s="32" t="s">
        <v>28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4"/>
      <c r="AP10" s="32" t="s">
        <v>29</v>
      </c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4"/>
      <c r="BF10" s="32" t="s">
        <v>31</v>
      </c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4"/>
      <c r="CB10" s="32" t="s">
        <v>35</v>
      </c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4"/>
      <c r="CX10" s="32" t="s">
        <v>33</v>
      </c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4"/>
    </row>
    <row r="11" spans="1:124">
      <c r="A11" s="38" t="s">
        <v>27</v>
      </c>
      <c r="B11" s="39"/>
      <c r="C11" s="39"/>
      <c r="D11" s="39"/>
      <c r="E11" s="39"/>
      <c r="F11" s="39"/>
      <c r="G11" s="39"/>
      <c r="H11" s="40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40"/>
      <c r="AP11" s="38" t="s">
        <v>30</v>
      </c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40"/>
      <c r="BF11" s="38" t="s">
        <v>32</v>
      </c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40"/>
      <c r="CB11" s="38" t="s">
        <v>36</v>
      </c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40"/>
      <c r="CX11" s="38" t="s">
        <v>34</v>
      </c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40"/>
    </row>
    <row r="12" spans="1:124" ht="15.75" customHeight="1">
      <c r="A12" s="38"/>
      <c r="B12" s="39"/>
      <c r="C12" s="39"/>
      <c r="D12" s="39"/>
      <c r="E12" s="39"/>
      <c r="F12" s="39"/>
      <c r="G12" s="39"/>
      <c r="H12" s="40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40"/>
      <c r="AP12" s="38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40"/>
      <c r="BF12" s="38" t="s">
        <v>356</v>
      </c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40"/>
      <c r="CB12" s="38" t="s">
        <v>354</v>
      </c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40"/>
      <c r="CX12" s="38" t="s">
        <v>355</v>
      </c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40"/>
    </row>
    <row r="13" spans="1:124" s="14" customFormat="1">
      <c r="A13" s="137"/>
      <c r="B13" s="138"/>
      <c r="C13" s="138"/>
      <c r="D13" s="138"/>
      <c r="E13" s="138"/>
      <c r="F13" s="138"/>
      <c r="G13" s="138"/>
      <c r="H13" s="139"/>
      <c r="I13" s="53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5"/>
      <c r="AP13" s="137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9"/>
      <c r="BF13" s="78" t="s">
        <v>244</v>
      </c>
      <c r="BG13" s="79"/>
      <c r="BH13" s="79"/>
      <c r="BI13" s="79"/>
      <c r="BJ13" s="79"/>
      <c r="BK13" s="79"/>
      <c r="BL13" s="79"/>
      <c r="BM13" s="79"/>
      <c r="BN13" s="79"/>
      <c r="BO13" s="79"/>
      <c r="BP13" s="80"/>
      <c r="BQ13" s="78" t="s">
        <v>246</v>
      </c>
      <c r="BR13" s="79"/>
      <c r="BS13" s="79"/>
      <c r="BT13" s="79"/>
      <c r="BU13" s="79"/>
      <c r="BV13" s="79"/>
      <c r="BW13" s="79"/>
      <c r="BX13" s="79"/>
      <c r="BY13" s="79"/>
      <c r="BZ13" s="79"/>
      <c r="CA13" s="80"/>
      <c r="CB13" s="78" t="s">
        <v>244</v>
      </c>
      <c r="CC13" s="79"/>
      <c r="CD13" s="79"/>
      <c r="CE13" s="79"/>
      <c r="CF13" s="79"/>
      <c r="CG13" s="79"/>
      <c r="CH13" s="79"/>
      <c r="CI13" s="79"/>
      <c r="CJ13" s="79"/>
      <c r="CK13" s="79"/>
      <c r="CL13" s="80"/>
      <c r="CM13" s="78" t="s">
        <v>246</v>
      </c>
      <c r="CN13" s="79"/>
      <c r="CO13" s="79"/>
      <c r="CP13" s="79"/>
      <c r="CQ13" s="79"/>
      <c r="CR13" s="79"/>
      <c r="CS13" s="79"/>
      <c r="CT13" s="79"/>
      <c r="CU13" s="79"/>
      <c r="CV13" s="79"/>
      <c r="CW13" s="80"/>
      <c r="CX13" s="78" t="s">
        <v>244</v>
      </c>
      <c r="CY13" s="79"/>
      <c r="CZ13" s="79"/>
      <c r="DA13" s="79"/>
      <c r="DB13" s="79"/>
      <c r="DC13" s="79"/>
      <c r="DD13" s="79"/>
      <c r="DE13" s="79"/>
      <c r="DF13" s="79"/>
      <c r="DG13" s="79"/>
      <c r="DH13" s="80"/>
      <c r="DI13" s="78" t="s">
        <v>246</v>
      </c>
      <c r="DJ13" s="79"/>
      <c r="DK13" s="79"/>
      <c r="DL13" s="79"/>
      <c r="DM13" s="79"/>
      <c r="DN13" s="79"/>
      <c r="DO13" s="79"/>
      <c r="DP13" s="79"/>
      <c r="DQ13" s="79"/>
      <c r="DR13" s="79"/>
      <c r="DS13" s="80"/>
    </row>
    <row r="14" spans="1:124">
      <c r="A14" s="83"/>
      <c r="B14" s="84"/>
      <c r="C14" s="84"/>
      <c r="D14" s="84"/>
      <c r="E14" s="84"/>
      <c r="F14" s="84"/>
      <c r="G14" s="84"/>
      <c r="H14" s="85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5"/>
      <c r="AP14" s="83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5"/>
      <c r="BF14" s="83" t="s">
        <v>245</v>
      </c>
      <c r="BG14" s="84"/>
      <c r="BH14" s="84"/>
      <c r="BI14" s="84"/>
      <c r="BJ14" s="84"/>
      <c r="BK14" s="84"/>
      <c r="BL14" s="84"/>
      <c r="BM14" s="84"/>
      <c r="BN14" s="84"/>
      <c r="BO14" s="84"/>
      <c r="BP14" s="85"/>
      <c r="BQ14" s="83" t="s">
        <v>245</v>
      </c>
      <c r="BR14" s="84"/>
      <c r="BS14" s="84"/>
      <c r="BT14" s="84"/>
      <c r="BU14" s="84"/>
      <c r="BV14" s="84"/>
      <c r="BW14" s="84"/>
      <c r="BX14" s="84"/>
      <c r="BY14" s="84"/>
      <c r="BZ14" s="84"/>
      <c r="CA14" s="85"/>
      <c r="CB14" s="83" t="s">
        <v>245</v>
      </c>
      <c r="CC14" s="84"/>
      <c r="CD14" s="84"/>
      <c r="CE14" s="84"/>
      <c r="CF14" s="84"/>
      <c r="CG14" s="84"/>
      <c r="CH14" s="84"/>
      <c r="CI14" s="84"/>
      <c r="CJ14" s="84"/>
      <c r="CK14" s="84"/>
      <c r="CL14" s="85"/>
      <c r="CM14" s="83" t="s">
        <v>245</v>
      </c>
      <c r="CN14" s="84"/>
      <c r="CO14" s="84"/>
      <c r="CP14" s="84"/>
      <c r="CQ14" s="84"/>
      <c r="CR14" s="84"/>
      <c r="CS14" s="84"/>
      <c r="CT14" s="84"/>
      <c r="CU14" s="84"/>
      <c r="CV14" s="84"/>
      <c r="CW14" s="85"/>
      <c r="CX14" s="83" t="s">
        <v>245</v>
      </c>
      <c r="CY14" s="84"/>
      <c r="CZ14" s="84"/>
      <c r="DA14" s="84"/>
      <c r="DB14" s="84"/>
      <c r="DC14" s="84"/>
      <c r="DD14" s="84"/>
      <c r="DE14" s="84"/>
      <c r="DF14" s="84"/>
      <c r="DG14" s="84"/>
      <c r="DH14" s="85"/>
      <c r="DI14" s="83" t="s">
        <v>245</v>
      </c>
      <c r="DJ14" s="84"/>
      <c r="DK14" s="84"/>
      <c r="DL14" s="84"/>
      <c r="DM14" s="84"/>
      <c r="DN14" s="84"/>
      <c r="DO14" s="84"/>
      <c r="DP14" s="84"/>
      <c r="DQ14" s="84"/>
      <c r="DR14" s="84"/>
      <c r="DS14" s="85"/>
    </row>
    <row r="15" spans="1:124">
      <c r="A15" s="41" t="s">
        <v>37</v>
      </c>
      <c r="B15" s="41"/>
      <c r="C15" s="41"/>
      <c r="D15" s="41"/>
      <c r="E15" s="41"/>
      <c r="F15" s="41"/>
      <c r="G15" s="41"/>
      <c r="H15" s="44"/>
      <c r="I15" s="45" t="s">
        <v>247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7"/>
      <c r="AP15" s="48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</row>
    <row r="16" spans="1:124">
      <c r="A16" s="41"/>
      <c r="B16" s="41"/>
      <c r="C16" s="41"/>
      <c r="D16" s="41"/>
      <c r="E16" s="41"/>
      <c r="F16" s="41"/>
      <c r="G16" s="41"/>
      <c r="H16" s="44"/>
      <c r="I16" s="53" t="s">
        <v>248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8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</row>
    <row r="17" spans="1:123">
      <c r="A17" s="41" t="s">
        <v>44</v>
      </c>
      <c r="B17" s="41"/>
      <c r="C17" s="41"/>
      <c r="D17" s="41"/>
      <c r="E17" s="41"/>
      <c r="F17" s="41"/>
      <c r="G17" s="41"/>
      <c r="H17" s="44"/>
      <c r="I17" s="45" t="s">
        <v>249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7"/>
      <c r="AP17" s="146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</row>
    <row r="18" spans="1:123">
      <c r="A18" s="41"/>
      <c r="B18" s="41"/>
      <c r="C18" s="41"/>
      <c r="D18" s="41"/>
      <c r="E18" s="41"/>
      <c r="F18" s="41"/>
      <c r="G18" s="41"/>
      <c r="H18" s="44"/>
      <c r="I18" s="53" t="s">
        <v>250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146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</row>
    <row r="19" spans="1:123">
      <c r="A19" s="41"/>
      <c r="B19" s="41"/>
      <c r="C19" s="41"/>
      <c r="D19" s="41"/>
      <c r="E19" s="41"/>
      <c r="F19" s="41"/>
      <c r="G19" s="41"/>
      <c r="H19" s="44"/>
      <c r="I19" s="45" t="s">
        <v>251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7"/>
      <c r="AP19" s="48" t="s">
        <v>279</v>
      </c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</row>
    <row r="20" spans="1:123">
      <c r="A20" s="41"/>
      <c r="B20" s="41"/>
      <c r="C20" s="41"/>
      <c r="D20" s="41"/>
      <c r="E20" s="41"/>
      <c r="F20" s="41"/>
      <c r="G20" s="41"/>
      <c r="H20" s="44"/>
      <c r="I20" s="53" t="s">
        <v>252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8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</row>
    <row r="21" spans="1:123">
      <c r="A21" s="41"/>
      <c r="B21" s="41"/>
      <c r="C21" s="41"/>
      <c r="D21" s="41"/>
      <c r="E21" s="41"/>
      <c r="F21" s="41"/>
      <c r="G21" s="41"/>
      <c r="H21" s="44"/>
      <c r="I21" s="53" t="s">
        <v>253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48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</row>
    <row r="22" spans="1:123">
      <c r="A22" s="41"/>
      <c r="B22" s="41"/>
      <c r="C22" s="41"/>
      <c r="D22" s="41"/>
      <c r="E22" s="41"/>
      <c r="F22" s="41"/>
      <c r="G22" s="41"/>
      <c r="H22" s="44"/>
      <c r="I22" s="53" t="s">
        <v>254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48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</row>
    <row r="23" spans="1:123">
      <c r="A23" s="41"/>
      <c r="B23" s="41"/>
      <c r="C23" s="41"/>
      <c r="D23" s="41"/>
      <c r="E23" s="41"/>
      <c r="F23" s="41"/>
      <c r="G23" s="41"/>
      <c r="H23" s="44"/>
      <c r="I23" s="53" t="s">
        <v>255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48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</row>
    <row r="24" spans="1:123">
      <c r="A24" s="41"/>
      <c r="B24" s="41"/>
      <c r="C24" s="41"/>
      <c r="D24" s="41"/>
      <c r="E24" s="41"/>
      <c r="F24" s="41"/>
      <c r="G24" s="41"/>
      <c r="H24" s="44"/>
      <c r="I24" s="53" t="s">
        <v>256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48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</row>
    <row r="25" spans="1:123">
      <c r="A25" s="41"/>
      <c r="B25" s="41"/>
      <c r="C25" s="41"/>
      <c r="D25" s="41"/>
      <c r="E25" s="41"/>
      <c r="F25" s="41"/>
      <c r="G25" s="41"/>
      <c r="H25" s="44"/>
      <c r="I25" s="53" t="s">
        <v>257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48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</row>
    <row r="26" spans="1:123">
      <c r="A26" s="41"/>
      <c r="B26" s="41"/>
      <c r="C26" s="41"/>
      <c r="D26" s="41"/>
      <c r="E26" s="41"/>
      <c r="F26" s="41"/>
      <c r="G26" s="41"/>
      <c r="H26" s="44"/>
      <c r="I26" s="53" t="s">
        <v>258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5"/>
      <c r="AP26" s="48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</row>
    <row r="27" spans="1:123">
      <c r="A27" s="41"/>
      <c r="B27" s="41"/>
      <c r="C27" s="41"/>
      <c r="D27" s="41"/>
      <c r="E27" s="41"/>
      <c r="F27" s="41"/>
      <c r="G27" s="41"/>
      <c r="H27" s="44"/>
      <c r="I27" s="53" t="s">
        <v>259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5"/>
      <c r="AP27" s="48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</row>
    <row r="28" spans="1:123">
      <c r="A28" s="41"/>
      <c r="B28" s="41"/>
      <c r="C28" s="41"/>
      <c r="D28" s="41"/>
      <c r="E28" s="41"/>
      <c r="F28" s="41"/>
      <c r="G28" s="41"/>
      <c r="H28" s="44"/>
      <c r="I28" s="53" t="s">
        <v>260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5"/>
      <c r="AP28" s="48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</row>
    <row r="29" spans="1:123">
      <c r="A29" s="41"/>
      <c r="B29" s="41"/>
      <c r="C29" s="41"/>
      <c r="D29" s="41"/>
      <c r="E29" s="41"/>
      <c r="F29" s="41"/>
      <c r="G29" s="41"/>
      <c r="H29" s="44"/>
      <c r="I29" s="53" t="s">
        <v>261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5"/>
      <c r="AP29" s="48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</row>
    <row r="30" spans="1:123">
      <c r="A30" s="41"/>
      <c r="B30" s="41"/>
      <c r="C30" s="41"/>
      <c r="D30" s="41"/>
      <c r="E30" s="41"/>
      <c r="F30" s="41"/>
      <c r="G30" s="41"/>
      <c r="H30" s="44"/>
      <c r="I30" s="53" t="s">
        <v>262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5"/>
      <c r="AP30" s="48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</row>
    <row r="31" spans="1:123">
      <c r="A31" s="41"/>
      <c r="B31" s="41"/>
      <c r="C31" s="41"/>
      <c r="D31" s="41"/>
      <c r="E31" s="41"/>
      <c r="F31" s="41"/>
      <c r="G31" s="41"/>
      <c r="H31" s="44"/>
      <c r="I31" s="49" t="s">
        <v>263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1"/>
      <c r="AP31" s="48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</row>
    <row r="32" spans="1:123">
      <c r="A32" s="41"/>
      <c r="B32" s="41"/>
      <c r="C32" s="41"/>
      <c r="D32" s="41"/>
      <c r="E32" s="41"/>
      <c r="F32" s="41"/>
      <c r="G32" s="41"/>
      <c r="H32" s="44"/>
      <c r="I32" s="45" t="s">
        <v>264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7"/>
      <c r="AP32" s="48" t="s">
        <v>274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</row>
    <row r="33" spans="1:123">
      <c r="A33" s="41"/>
      <c r="B33" s="41"/>
      <c r="C33" s="41"/>
      <c r="D33" s="41"/>
      <c r="E33" s="41"/>
      <c r="F33" s="41"/>
      <c r="G33" s="41"/>
      <c r="H33" s="44"/>
      <c r="I33" s="53" t="s">
        <v>265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5"/>
      <c r="AP33" s="48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</row>
    <row r="34" spans="1:123">
      <c r="A34" s="41"/>
      <c r="B34" s="41"/>
      <c r="C34" s="41"/>
      <c r="D34" s="41"/>
      <c r="E34" s="41"/>
      <c r="F34" s="41"/>
      <c r="G34" s="41"/>
      <c r="H34" s="44"/>
      <c r="I34" s="53" t="s">
        <v>252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5"/>
      <c r="AP34" s="48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</row>
    <row r="35" spans="1:123">
      <c r="A35" s="41"/>
      <c r="B35" s="41"/>
      <c r="C35" s="41"/>
      <c r="D35" s="41"/>
      <c r="E35" s="41"/>
      <c r="F35" s="41"/>
      <c r="G35" s="41"/>
      <c r="H35" s="44"/>
      <c r="I35" s="53" t="s">
        <v>266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5"/>
      <c r="AP35" s="48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</row>
    <row r="36" spans="1:123">
      <c r="A36" s="41"/>
      <c r="B36" s="41"/>
      <c r="C36" s="41"/>
      <c r="D36" s="41"/>
      <c r="E36" s="41"/>
      <c r="F36" s="41"/>
      <c r="G36" s="41"/>
      <c r="H36" s="44"/>
      <c r="I36" s="53" t="s">
        <v>267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5"/>
      <c r="AP36" s="48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</row>
    <row r="37" spans="1:123">
      <c r="A37" s="41"/>
      <c r="B37" s="41"/>
      <c r="C37" s="41"/>
      <c r="D37" s="41"/>
      <c r="E37" s="41"/>
      <c r="F37" s="41"/>
      <c r="G37" s="41"/>
      <c r="H37" s="44"/>
      <c r="I37" s="53" t="s">
        <v>268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5"/>
      <c r="AP37" s="48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</row>
    <row r="38" spans="1:123">
      <c r="A38" s="41"/>
      <c r="B38" s="41"/>
      <c r="C38" s="41"/>
      <c r="D38" s="41"/>
      <c r="E38" s="41"/>
      <c r="F38" s="41"/>
      <c r="G38" s="41"/>
      <c r="H38" s="44"/>
      <c r="I38" s="53" t="s">
        <v>269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48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</row>
    <row r="39" spans="1:123">
      <c r="A39" s="41"/>
      <c r="B39" s="41"/>
      <c r="C39" s="41"/>
      <c r="D39" s="41"/>
      <c r="E39" s="41"/>
      <c r="F39" s="41"/>
      <c r="G39" s="41"/>
      <c r="H39" s="44"/>
      <c r="I39" s="53" t="s">
        <v>270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5"/>
      <c r="AP39" s="48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</row>
    <row r="40" spans="1:123">
      <c r="A40" s="41"/>
      <c r="B40" s="41"/>
      <c r="C40" s="41"/>
      <c r="D40" s="41"/>
      <c r="E40" s="41"/>
      <c r="F40" s="41"/>
      <c r="G40" s="41"/>
      <c r="H40" s="44"/>
      <c r="I40" s="53" t="s">
        <v>271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48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</row>
    <row r="41" spans="1:123">
      <c r="A41" s="41"/>
      <c r="B41" s="41"/>
      <c r="C41" s="41"/>
      <c r="D41" s="41"/>
      <c r="E41" s="41"/>
      <c r="F41" s="41"/>
      <c r="G41" s="41"/>
      <c r="H41" s="44"/>
      <c r="I41" s="53" t="s">
        <v>272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48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</row>
    <row r="42" spans="1:123">
      <c r="A42" s="41"/>
      <c r="B42" s="41"/>
      <c r="C42" s="41"/>
      <c r="D42" s="41"/>
      <c r="E42" s="41"/>
      <c r="F42" s="41"/>
      <c r="G42" s="41"/>
      <c r="H42" s="44"/>
      <c r="I42" s="53" t="s">
        <v>273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5"/>
      <c r="AP42" s="48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</row>
    <row r="43" spans="1:123">
      <c r="A43" s="41"/>
      <c r="B43" s="41"/>
      <c r="C43" s="41"/>
      <c r="D43" s="41"/>
      <c r="E43" s="41"/>
      <c r="F43" s="41"/>
      <c r="G43" s="41"/>
      <c r="H43" s="44"/>
      <c r="I43" s="53" t="s">
        <v>261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5"/>
      <c r="AP43" s="48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</row>
    <row r="44" spans="1:123">
      <c r="A44" s="41"/>
      <c r="B44" s="41"/>
      <c r="C44" s="41"/>
      <c r="D44" s="41"/>
      <c r="E44" s="41"/>
      <c r="F44" s="41"/>
      <c r="G44" s="41"/>
      <c r="H44" s="44"/>
      <c r="I44" s="53" t="s">
        <v>262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5"/>
      <c r="AP44" s="48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</row>
    <row r="45" spans="1:123">
      <c r="A45" s="41"/>
      <c r="B45" s="41"/>
      <c r="C45" s="41"/>
      <c r="D45" s="41"/>
      <c r="E45" s="41"/>
      <c r="F45" s="41"/>
      <c r="G45" s="41"/>
      <c r="H45" s="44"/>
      <c r="I45" s="53" t="s">
        <v>263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5"/>
      <c r="AP45" s="48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</row>
    <row r="46" spans="1:123">
      <c r="A46" s="41" t="s">
        <v>46</v>
      </c>
      <c r="B46" s="41"/>
      <c r="C46" s="41"/>
      <c r="D46" s="41"/>
      <c r="E46" s="41"/>
      <c r="F46" s="41"/>
      <c r="G46" s="41"/>
      <c r="H46" s="44"/>
      <c r="I46" s="45" t="s">
        <v>275</v>
      </c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7"/>
      <c r="AP46" s="48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</row>
    <row r="47" spans="1:123">
      <c r="A47" s="41"/>
      <c r="B47" s="41"/>
      <c r="C47" s="41"/>
      <c r="D47" s="41"/>
      <c r="E47" s="41"/>
      <c r="F47" s="41"/>
      <c r="G47" s="41"/>
      <c r="H47" s="44"/>
      <c r="I47" s="53" t="s">
        <v>276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5"/>
      <c r="AP47" s="48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</row>
    <row r="48" spans="1:123">
      <c r="A48" s="41"/>
      <c r="B48" s="41"/>
      <c r="C48" s="41"/>
      <c r="D48" s="41"/>
      <c r="E48" s="41"/>
      <c r="F48" s="41"/>
      <c r="G48" s="41"/>
      <c r="H48" s="44"/>
      <c r="I48" s="75" t="s">
        <v>277</v>
      </c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48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</row>
    <row r="49" spans="1:123">
      <c r="A49" s="41"/>
      <c r="B49" s="41"/>
      <c r="C49" s="41"/>
      <c r="D49" s="41"/>
      <c r="E49" s="41"/>
      <c r="F49" s="41"/>
      <c r="G49" s="41"/>
      <c r="H49" s="44"/>
      <c r="I49" s="52" t="s">
        <v>278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48" t="s">
        <v>279</v>
      </c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</row>
    <row r="50" spans="1:123">
      <c r="A50" s="41"/>
      <c r="B50" s="41"/>
      <c r="C50" s="41"/>
      <c r="D50" s="41"/>
      <c r="E50" s="41"/>
      <c r="F50" s="41"/>
      <c r="G50" s="41"/>
      <c r="H50" s="44"/>
      <c r="I50" s="45" t="s">
        <v>280</v>
      </c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7"/>
      <c r="AP50" s="48" t="s">
        <v>274</v>
      </c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45"/>
      <c r="DS50" s="145"/>
    </row>
    <row r="51" spans="1:123">
      <c r="A51" s="41"/>
      <c r="B51" s="41"/>
      <c r="C51" s="41"/>
      <c r="D51" s="41"/>
      <c r="E51" s="41"/>
      <c r="F51" s="41"/>
      <c r="G51" s="41"/>
      <c r="H51" s="44"/>
      <c r="I51" s="49" t="s">
        <v>281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1"/>
      <c r="AP51" s="48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</row>
    <row r="52" spans="1:123">
      <c r="A52" s="41"/>
      <c r="B52" s="41"/>
      <c r="C52" s="41"/>
      <c r="D52" s="41"/>
      <c r="E52" s="41"/>
      <c r="F52" s="41"/>
      <c r="G52" s="41"/>
      <c r="H52" s="44"/>
      <c r="I52" s="42" t="s">
        <v>282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8" t="s">
        <v>274</v>
      </c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</row>
    <row r="53" spans="1:123">
      <c r="A53" s="41" t="s">
        <v>50</v>
      </c>
      <c r="B53" s="41"/>
      <c r="C53" s="41"/>
      <c r="D53" s="41"/>
      <c r="E53" s="41"/>
      <c r="F53" s="41"/>
      <c r="G53" s="41"/>
      <c r="H53" s="44"/>
      <c r="I53" s="45" t="s">
        <v>283</v>
      </c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7"/>
      <c r="AP53" s="48" t="s">
        <v>274</v>
      </c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</row>
    <row r="54" spans="1:123">
      <c r="A54" s="41"/>
      <c r="B54" s="41"/>
      <c r="C54" s="41"/>
      <c r="D54" s="41"/>
      <c r="E54" s="41"/>
      <c r="F54" s="41"/>
      <c r="G54" s="41"/>
      <c r="H54" s="44"/>
      <c r="I54" s="53" t="s">
        <v>284</v>
      </c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5"/>
      <c r="AP54" s="48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</row>
    <row r="55" spans="1:123">
      <c r="A55" s="41"/>
      <c r="B55" s="41"/>
      <c r="C55" s="41"/>
      <c r="D55" s="41"/>
      <c r="E55" s="41"/>
      <c r="F55" s="41"/>
      <c r="G55" s="41"/>
      <c r="H55" s="44"/>
      <c r="I55" s="49" t="s">
        <v>276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1"/>
      <c r="AP55" s="48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</row>
    <row r="56" spans="1:123">
      <c r="A56" s="41" t="s">
        <v>60</v>
      </c>
      <c r="B56" s="41"/>
      <c r="C56" s="41"/>
      <c r="D56" s="41"/>
      <c r="E56" s="41"/>
      <c r="F56" s="41"/>
      <c r="G56" s="41"/>
      <c r="H56" s="41"/>
      <c r="I56" s="75" t="s">
        <v>285</v>
      </c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</row>
    <row r="57" spans="1:123">
      <c r="A57" s="41" t="s">
        <v>62</v>
      </c>
      <c r="B57" s="41"/>
      <c r="C57" s="41"/>
      <c r="D57" s="41"/>
      <c r="E57" s="41"/>
      <c r="F57" s="41"/>
      <c r="G57" s="41"/>
      <c r="H57" s="44"/>
      <c r="I57" s="45" t="s">
        <v>286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7"/>
      <c r="AP57" s="48" t="s">
        <v>274</v>
      </c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3">
        <v>272</v>
      </c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>
        <v>275</v>
      </c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>
        <v>275</v>
      </c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>
        <v>501</v>
      </c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>
        <v>501</v>
      </c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149">
        <v>501</v>
      </c>
      <c r="DJ57" s="150"/>
      <c r="DK57" s="150"/>
      <c r="DL57" s="150"/>
      <c r="DM57" s="150"/>
      <c r="DN57" s="150"/>
      <c r="DO57" s="150"/>
      <c r="DP57" s="150"/>
      <c r="DQ57" s="150"/>
      <c r="DR57" s="150"/>
      <c r="DS57" s="151"/>
    </row>
    <row r="58" spans="1:123">
      <c r="A58" s="41"/>
      <c r="B58" s="41"/>
      <c r="C58" s="41"/>
      <c r="D58" s="41"/>
      <c r="E58" s="41"/>
      <c r="F58" s="41"/>
      <c r="G58" s="41"/>
      <c r="H58" s="44"/>
      <c r="I58" s="53" t="s">
        <v>287</v>
      </c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5"/>
      <c r="AP58" s="48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152"/>
      <c r="DJ58" s="153"/>
      <c r="DK58" s="153"/>
      <c r="DL58" s="153"/>
      <c r="DM58" s="153"/>
      <c r="DN58" s="153"/>
      <c r="DO58" s="153"/>
      <c r="DP58" s="153"/>
      <c r="DQ58" s="153"/>
      <c r="DR58" s="153"/>
      <c r="DS58" s="154"/>
    </row>
    <row r="59" spans="1:123">
      <c r="A59" s="41"/>
      <c r="B59" s="41"/>
      <c r="C59" s="41"/>
      <c r="D59" s="41"/>
      <c r="E59" s="41"/>
      <c r="F59" s="41"/>
      <c r="G59" s="41"/>
      <c r="H59" s="44"/>
      <c r="I59" s="53" t="s">
        <v>288</v>
      </c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5"/>
      <c r="AP59" s="48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152"/>
      <c r="DJ59" s="153"/>
      <c r="DK59" s="153"/>
      <c r="DL59" s="153"/>
      <c r="DM59" s="153"/>
      <c r="DN59" s="153"/>
      <c r="DO59" s="153"/>
      <c r="DP59" s="153"/>
      <c r="DQ59" s="153"/>
      <c r="DR59" s="153"/>
      <c r="DS59" s="154"/>
    </row>
    <row r="60" spans="1:123">
      <c r="A60" s="41"/>
      <c r="B60" s="41"/>
      <c r="C60" s="41"/>
      <c r="D60" s="41"/>
      <c r="E60" s="41"/>
      <c r="F60" s="41"/>
      <c r="G60" s="41"/>
      <c r="H60" s="44"/>
      <c r="I60" s="53" t="s">
        <v>289</v>
      </c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48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155"/>
      <c r="DJ60" s="156"/>
      <c r="DK60" s="156"/>
      <c r="DL60" s="156"/>
      <c r="DM60" s="156"/>
      <c r="DN60" s="156"/>
      <c r="DO60" s="156"/>
      <c r="DP60" s="156"/>
      <c r="DQ60" s="156"/>
      <c r="DR60" s="156"/>
      <c r="DS60" s="157"/>
    </row>
    <row r="61" spans="1:123">
      <c r="A61" s="41" t="s">
        <v>65</v>
      </c>
      <c r="B61" s="41"/>
      <c r="C61" s="41"/>
      <c r="D61" s="41"/>
      <c r="E61" s="41"/>
      <c r="F61" s="41"/>
      <c r="G61" s="41"/>
      <c r="H61" s="44"/>
      <c r="I61" s="45" t="s">
        <v>286</v>
      </c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7"/>
      <c r="AP61" s="48" t="s">
        <v>274</v>
      </c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3">
        <v>119.08</v>
      </c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>
        <v>129.62</v>
      </c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>
        <v>129.62</v>
      </c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>
        <v>706.51</v>
      </c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>
        <v>706.51</v>
      </c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>
        <v>706.51</v>
      </c>
      <c r="DJ61" s="43"/>
      <c r="DK61" s="43"/>
      <c r="DL61" s="43"/>
      <c r="DM61" s="43"/>
      <c r="DN61" s="43"/>
      <c r="DO61" s="43"/>
      <c r="DP61" s="43"/>
      <c r="DQ61" s="43"/>
      <c r="DR61" s="43"/>
      <c r="DS61" s="43"/>
    </row>
    <row r="62" spans="1:123">
      <c r="A62" s="41"/>
      <c r="B62" s="41"/>
      <c r="C62" s="41"/>
      <c r="D62" s="41"/>
      <c r="E62" s="41"/>
      <c r="F62" s="41"/>
      <c r="G62" s="41"/>
      <c r="H62" s="44"/>
      <c r="I62" s="53" t="s">
        <v>287</v>
      </c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5"/>
      <c r="AP62" s="48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</row>
    <row r="63" spans="1:123">
      <c r="A63" s="41"/>
      <c r="B63" s="41"/>
      <c r="C63" s="41"/>
      <c r="D63" s="41"/>
      <c r="E63" s="41"/>
      <c r="F63" s="41"/>
      <c r="G63" s="41"/>
      <c r="H63" s="44"/>
      <c r="I63" s="53" t="s">
        <v>290</v>
      </c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5"/>
      <c r="AP63" s="48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</row>
    <row r="64" spans="1:123">
      <c r="A64" s="41"/>
      <c r="B64" s="41"/>
      <c r="C64" s="41"/>
      <c r="D64" s="41"/>
      <c r="E64" s="41"/>
      <c r="F64" s="41"/>
      <c r="G64" s="41"/>
      <c r="H64" s="44"/>
      <c r="I64" s="53" t="s">
        <v>291</v>
      </c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5"/>
      <c r="AP64" s="48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</row>
    <row r="65" spans="1:123">
      <c r="A65" s="41"/>
      <c r="B65" s="41"/>
      <c r="C65" s="41"/>
      <c r="D65" s="41"/>
      <c r="E65" s="41"/>
      <c r="F65" s="41"/>
      <c r="G65" s="41"/>
      <c r="H65" s="44"/>
      <c r="I65" s="53" t="s">
        <v>327</v>
      </c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5"/>
      <c r="AP65" s="48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</row>
    <row r="66" spans="1:123">
      <c r="A66" s="41" t="s">
        <v>66</v>
      </c>
      <c r="B66" s="41"/>
      <c r="C66" s="41"/>
      <c r="D66" s="41"/>
      <c r="E66" s="41"/>
      <c r="F66" s="41"/>
      <c r="G66" s="41"/>
      <c r="H66" s="44"/>
      <c r="I66" s="45" t="s">
        <v>292</v>
      </c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7"/>
      <c r="AP66" s="48" t="s">
        <v>59</v>
      </c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</row>
    <row r="67" spans="1:123">
      <c r="A67" s="41"/>
      <c r="B67" s="41"/>
      <c r="C67" s="41"/>
      <c r="D67" s="41"/>
      <c r="E67" s="41"/>
      <c r="F67" s="41"/>
      <c r="G67" s="41"/>
      <c r="H67" s="44"/>
      <c r="I67" s="53" t="s">
        <v>293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5"/>
      <c r="AP67" s="48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</row>
    <row r="68" spans="1:123" ht="28.5" customHeight="1">
      <c r="A68" s="41"/>
      <c r="B68" s="41"/>
      <c r="C68" s="41"/>
      <c r="D68" s="41"/>
      <c r="E68" s="41"/>
      <c r="F68" s="41"/>
      <c r="G68" s="41"/>
      <c r="H68" s="44"/>
      <c r="I68" s="75" t="s">
        <v>194</v>
      </c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140" t="s">
        <v>348</v>
      </c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2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</row>
    <row r="69" spans="1:123" ht="28.5" customHeight="1">
      <c r="A69" s="41"/>
      <c r="B69" s="41"/>
      <c r="C69" s="41"/>
      <c r="D69" s="41"/>
      <c r="E69" s="41"/>
      <c r="F69" s="41"/>
      <c r="G69" s="41"/>
      <c r="H69" s="44"/>
      <c r="I69" s="75" t="s">
        <v>347</v>
      </c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140" t="s">
        <v>349</v>
      </c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2"/>
      <c r="BF69" s="143">
        <v>9.8000000000000004E-2</v>
      </c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>
        <v>0.27500000000000002</v>
      </c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>
        <v>0.27500000000000002</v>
      </c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>
        <v>0.52700000000000002</v>
      </c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>
        <v>0.52700000000000002</v>
      </c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>
        <v>0.52700000000000002</v>
      </c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</row>
    <row r="70" spans="1:123" ht="28.5" customHeight="1">
      <c r="A70" s="41"/>
      <c r="B70" s="41"/>
      <c r="C70" s="41"/>
      <c r="D70" s="41"/>
      <c r="E70" s="41"/>
      <c r="F70" s="41"/>
      <c r="G70" s="41"/>
      <c r="H70" s="44"/>
      <c r="I70" s="75" t="s">
        <v>195</v>
      </c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140" t="s">
        <v>350</v>
      </c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2"/>
      <c r="BF70" s="144">
        <v>0.14199999999999999</v>
      </c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>
        <v>0.14199999999999999</v>
      </c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>
        <v>0.14199999999999999</v>
      </c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3">
        <v>0.20399999999999999</v>
      </c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>
        <v>0.20399999999999999</v>
      </c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>
        <v>0.20399999999999999</v>
      </c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</row>
    <row r="71" spans="1:123" ht="28.5" customHeight="1">
      <c r="A71" s="41"/>
      <c r="B71" s="41"/>
      <c r="C71" s="41"/>
      <c r="D71" s="41"/>
      <c r="E71" s="41"/>
      <c r="F71" s="41"/>
      <c r="G71" s="41"/>
      <c r="H71" s="44"/>
      <c r="I71" s="75" t="s">
        <v>196</v>
      </c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140" t="s">
        <v>351</v>
      </c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2"/>
      <c r="BF71" s="143">
        <v>3.3000000000000002E-2</v>
      </c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>
        <v>9.1999999999999998E-2</v>
      </c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>
        <v>9.1999999999999998E-2</v>
      </c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>
        <v>0.17599999999999999</v>
      </c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>
        <v>0.17599999999999999</v>
      </c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>
        <v>0.17599999999999999</v>
      </c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</row>
    <row r="72" spans="1:123">
      <c r="A72" s="41" t="s">
        <v>86</v>
      </c>
      <c r="B72" s="41"/>
      <c r="C72" s="41"/>
      <c r="D72" s="41"/>
      <c r="E72" s="41"/>
      <c r="F72" s="41"/>
      <c r="G72" s="41"/>
      <c r="H72" s="41"/>
      <c r="I72" s="42" t="s">
        <v>328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</row>
    <row r="73" spans="1:123">
      <c r="A73" s="41" t="s">
        <v>90</v>
      </c>
      <c r="B73" s="41"/>
      <c r="C73" s="41"/>
      <c r="D73" s="41"/>
      <c r="E73" s="41"/>
      <c r="F73" s="41"/>
      <c r="G73" s="41"/>
      <c r="H73" s="41"/>
      <c r="I73" s="75" t="s">
        <v>294</v>
      </c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41" t="s">
        <v>295</v>
      </c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</row>
    <row r="74" spans="1:123">
      <c r="A74" s="41"/>
      <c r="B74" s="41"/>
      <c r="C74" s="41"/>
      <c r="D74" s="41"/>
      <c r="E74" s="41"/>
      <c r="F74" s="41"/>
      <c r="G74" s="41"/>
      <c r="H74" s="41"/>
      <c r="I74" s="75" t="s">
        <v>296</v>
      </c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41" t="s">
        <v>295</v>
      </c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</row>
    <row r="75" spans="1:123">
      <c r="A75" s="41" t="s">
        <v>95</v>
      </c>
      <c r="B75" s="41"/>
      <c r="C75" s="41"/>
      <c r="D75" s="41"/>
      <c r="E75" s="41"/>
      <c r="F75" s="41"/>
      <c r="G75" s="41"/>
      <c r="H75" s="41"/>
      <c r="I75" s="75" t="s">
        <v>297</v>
      </c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41" t="s">
        <v>279</v>
      </c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</row>
    <row r="76" spans="1:123">
      <c r="A76" s="41" t="s">
        <v>97</v>
      </c>
      <c r="B76" s="41"/>
      <c r="C76" s="41"/>
      <c r="D76" s="41"/>
      <c r="E76" s="41"/>
      <c r="F76" s="41"/>
      <c r="G76" s="41"/>
      <c r="H76" s="41"/>
      <c r="I76" s="75" t="s">
        <v>298</v>
      </c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41" t="s">
        <v>299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</row>
    <row r="77" spans="1:123">
      <c r="A77" s="41"/>
      <c r="B77" s="41"/>
      <c r="C77" s="41"/>
      <c r="D77" s="41"/>
      <c r="E77" s="41"/>
      <c r="F77" s="41"/>
      <c r="G77" s="41"/>
      <c r="H77" s="41"/>
      <c r="I77" s="75" t="s">
        <v>239</v>
      </c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</row>
    <row r="78" spans="1:123">
      <c r="A78" s="158" t="s">
        <v>300</v>
      </c>
      <c r="B78" s="158"/>
      <c r="C78" s="158"/>
      <c r="D78" s="158"/>
      <c r="E78" s="158"/>
      <c r="F78" s="158"/>
      <c r="G78" s="158"/>
      <c r="H78" s="158"/>
      <c r="I78" s="75" t="s">
        <v>301</v>
      </c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41" t="s">
        <v>299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</row>
    <row r="79" spans="1:123">
      <c r="A79" s="158"/>
      <c r="B79" s="158"/>
      <c r="C79" s="158"/>
      <c r="D79" s="158"/>
      <c r="E79" s="158"/>
      <c r="F79" s="158"/>
      <c r="G79" s="158"/>
      <c r="H79" s="158"/>
      <c r="I79" s="75" t="s">
        <v>302</v>
      </c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</row>
    <row r="80" spans="1:123">
      <c r="A80" s="41" t="s">
        <v>303</v>
      </c>
      <c r="B80" s="41"/>
      <c r="C80" s="41"/>
      <c r="D80" s="41"/>
      <c r="E80" s="41"/>
      <c r="F80" s="41"/>
      <c r="G80" s="41"/>
      <c r="H80" s="41"/>
      <c r="I80" s="75" t="s">
        <v>304</v>
      </c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41" t="s">
        <v>299</v>
      </c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5"/>
      <c r="DR80" s="145"/>
      <c r="DS80" s="145"/>
    </row>
    <row r="81" spans="1:123" ht="15.75" customHeight="1">
      <c r="A81" s="41"/>
      <c r="B81" s="41"/>
      <c r="C81" s="41"/>
      <c r="D81" s="41"/>
      <c r="E81" s="41"/>
      <c r="F81" s="41"/>
      <c r="G81" s="41"/>
      <c r="H81" s="41"/>
      <c r="I81" s="159" t="s">
        <v>320</v>
      </c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41" t="s">
        <v>299</v>
      </c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</row>
    <row r="82" spans="1:123" ht="15.75" customHeight="1">
      <c r="A82" s="41"/>
      <c r="B82" s="41"/>
      <c r="C82" s="41"/>
      <c r="D82" s="41"/>
      <c r="E82" s="41"/>
      <c r="F82" s="41"/>
      <c r="G82" s="41"/>
      <c r="H82" s="41"/>
      <c r="I82" s="159" t="s">
        <v>322</v>
      </c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41" t="s">
        <v>299</v>
      </c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</row>
    <row r="83" spans="1:123" ht="15.75" customHeight="1">
      <c r="A83" s="41"/>
      <c r="B83" s="41"/>
      <c r="C83" s="41"/>
      <c r="D83" s="41"/>
      <c r="E83" s="41"/>
      <c r="F83" s="41"/>
      <c r="G83" s="41"/>
      <c r="H83" s="41"/>
      <c r="I83" s="159" t="s">
        <v>321</v>
      </c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41" t="s">
        <v>299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</row>
    <row r="84" spans="1:123" ht="15.75" customHeight="1">
      <c r="A84" s="41"/>
      <c r="B84" s="41"/>
      <c r="C84" s="41"/>
      <c r="D84" s="41"/>
      <c r="E84" s="41"/>
      <c r="F84" s="41"/>
      <c r="G84" s="41"/>
      <c r="H84" s="41"/>
      <c r="I84" s="159" t="s">
        <v>323</v>
      </c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41" t="s">
        <v>299</v>
      </c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5"/>
      <c r="DR84" s="145"/>
      <c r="DS84" s="145"/>
    </row>
    <row r="85" spans="1:123">
      <c r="A85" s="41" t="s">
        <v>305</v>
      </c>
      <c r="B85" s="41"/>
      <c r="C85" s="41"/>
      <c r="D85" s="41"/>
      <c r="E85" s="41"/>
      <c r="F85" s="41"/>
      <c r="G85" s="41"/>
      <c r="H85" s="41"/>
      <c r="I85" s="75" t="s">
        <v>306</v>
      </c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41" t="s">
        <v>299</v>
      </c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45"/>
      <c r="DL85" s="145"/>
      <c r="DM85" s="145"/>
      <c r="DN85" s="145"/>
      <c r="DO85" s="145"/>
      <c r="DP85" s="145"/>
      <c r="DQ85" s="145"/>
      <c r="DR85" s="145"/>
      <c r="DS85" s="145"/>
    </row>
    <row r="86" spans="1:123">
      <c r="A86" s="41"/>
      <c r="B86" s="41"/>
      <c r="C86" s="41"/>
      <c r="D86" s="41"/>
      <c r="E86" s="41"/>
      <c r="F86" s="41"/>
      <c r="G86" s="41"/>
      <c r="H86" s="41"/>
      <c r="I86" s="75" t="s">
        <v>307</v>
      </c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</row>
    <row r="87" spans="1:123">
      <c r="A87" s="41" t="s">
        <v>100</v>
      </c>
      <c r="B87" s="41"/>
      <c r="C87" s="41"/>
      <c r="D87" s="41"/>
      <c r="E87" s="41"/>
      <c r="F87" s="41"/>
      <c r="G87" s="41"/>
      <c r="H87" s="41"/>
      <c r="I87" s="75" t="s">
        <v>308</v>
      </c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</row>
    <row r="88" spans="1:123">
      <c r="A88" s="41"/>
      <c r="B88" s="41"/>
      <c r="C88" s="41"/>
      <c r="D88" s="41"/>
      <c r="E88" s="41"/>
      <c r="F88" s="41"/>
      <c r="G88" s="41"/>
      <c r="H88" s="41"/>
      <c r="I88" s="75" t="s">
        <v>309</v>
      </c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</row>
    <row r="89" spans="1:123">
      <c r="A89" s="41" t="s">
        <v>103</v>
      </c>
      <c r="B89" s="41"/>
      <c r="C89" s="41"/>
      <c r="D89" s="41"/>
      <c r="E89" s="41"/>
      <c r="F89" s="41"/>
      <c r="G89" s="41"/>
      <c r="H89" s="41"/>
      <c r="I89" s="75" t="s">
        <v>310</v>
      </c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41" t="s">
        <v>312</v>
      </c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/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</row>
    <row r="90" spans="1:123">
      <c r="A90" s="41"/>
      <c r="B90" s="41"/>
      <c r="C90" s="41"/>
      <c r="D90" s="41"/>
      <c r="E90" s="41"/>
      <c r="F90" s="41"/>
      <c r="G90" s="41"/>
      <c r="H90" s="41"/>
      <c r="I90" s="75" t="s">
        <v>311</v>
      </c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41" t="s">
        <v>313</v>
      </c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5"/>
      <c r="DA90" s="145"/>
      <c r="DB90" s="145"/>
      <c r="DC90" s="145"/>
      <c r="DD90" s="145"/>
      <c r="DE90" s="145"/>
      <c r="DF90" s="145"/>
      <c r="DG90" s="145"/>
      <c r="DH90" s="145"/>
      <c r="DI90" s="145"/>
      <c r="DJ90" s="145"/>
      <c r="DK90" s="145"/>
      <c r="DL90" s="145"/>
      <c r="DM90" s="145"/>
      <c r="DN90" s="145"/>
      <c r="DO90" s="145"/>
      <c r="DP90" s="145"/>
      <c r="DQ90" s="145"/>
      <c r="DR90" s="145"/>
      <c r="DS90" s="145"/>
    </row>
    <row r="91" spans="1:123">
      <c r="A91" s="41" t="s">
        <v>314</v>
      </c>
      <c r="B91" s="41"/>
      <c r="C91" s="41"/>
      <c r="D91" s="41"/>
      <c r="E91" s="41"/>
      <c r="F91" s="41"/>
      <c r="G91" s="41"/>
      <c r="H91" s="41"/>
      <c r="I91" s="75" t="s">
        <v>315</v>
      </c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41" t="s">
        <v>299</v>
      </c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5"/>
      <c r="DH91" s="145"/>
      <c r="DI91" s="145"/>
      <c r="DJ91" s="145"/>
      <c r="DK91" s="145"/>
      <c r="DL91" s="145"/>
      <c r="DM91" s="145"/>
      <c r="DN91" s="145"/>
      <c r="DO91" s="145"/>
      <c r="DP91" s="145"/>
      <c r="DQ91" s="145"/>
      <c r="DR91" s="145"/>
      <c r="DS91" s="145"/>
    </row>
    <row r="92" spans="1:123">
      <c r="A92" s="41" t="s">
        <v>316</v>
      </c>
      <c r="B92" s="41"/>
      <c r="C92" s="41"/>
      <c r="D92" s="41"/>
      <c r="E92" s="41"/>
      <c r="F92" s="41"/>
      <c r="G92" s="41"/>
      <c r="H92" s="41"/>
      <c r="I92" s="75" t="s">
        <v>317</v>
      </c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41" t="s">
        <v>318</v>
      </c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  <c r="CW92" s="145"/>
      <c r="CX92" s="145"/>
      <c r="CY92" s="145"/>
      <c r="CZ92" s="145"/>
      <c r="DA92" s="145"/>
      <c r="DB92" s="145"/>
      <c r="DC92" s="145"/>
      <c r="DD92" s="145"/>
      <c r="DE92" s="145"/>
      <c r="DF92" s="145"/>
      <c r="DG92" s="145"/>
      <c r="DH92" s="145"/>
      <c r="DI92" s="145"/>
      <c r="DJ92" s="145"/>
      <c r="DK92" s="145"/>
      <c r="DL92" s="145"/>
      <c r="DM92" s="145"/>
      <c r="DN92" s="145"/>
      <c r="DO92" s="145"/>
      <c r="DP92" s="145"/>
      <c r="DQ92" s="145"/>
      <c r="DR92" s="145"/>
      <c r="DS92" s="145"/>
    </row>
    <row r="93" spans="1:123">
      <c r="A93" s="41"/>
      <c r="B93" s="41"/>
      <c r="C93" s="41"/>
      <c r="D93" s="41"/>
      <c r="E93" s="41"/>
      <c r="F93" s="41"/>
      <c r="G93" s="41"/>
      <c r="H93" s="41"/>
      <c r="I93" s="75" t="s">
        <v>92</v>
      </c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</row>
    <row r="94" spans="1:123">
      <c r="A94" s="41"/>
      <c r="B94" s="41"/>
      <c r="C94" s="41"/>
      <c r="D94" s="41"/>
      <c r="E94" s="41"/>
      <c r="F94" s="41"/>
      <c r="G94" s="41"/>
      <c r="H94" s="41"/>
      <c r="I94" s="75" t="s">
        <v>319</v>
      </c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41" t="s">
        <v>318</v>
      </c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  <c r="CW94" s="145"/>
      <c r="CX94" s="145"/>
      <c r="CY94" s="145"/>
      <c r="CZ94" s="145"/>
      <c r="DA94" s="145"/>
      <c r="DB94" s="145"/>
      <c r="DC94" s="145"/>
      <c r="DD94" s="145"/>
      <c r="DE94" s="145"/>
      <c r="DF94" s="145"/>
      <c r="DG94" s="145"/>
      <c r="DH94" s="145"/>
      <c r="DI94" s="145"/>
      <c r="DJ94" s="145"/>
      <c r="DK94" s="145"/>
      <c r="DL94" s="145"/>
      <c r="DM94" s="145"/>
      <c r="DN94" s="145"/>
      <c r="DO94" s="145"/>
      <c r="DP94" s="145"/>
      <c r="DQ94" s="145"/>
      <c r="DR94" s="145"/>
      <c r="DS94" s="145"/>
    </row>
    <row r="95" spans="1:123">
      <c r="A95" s="41"/>
      <c r="B95" s="41"/>
      <c r="C95" s="41"/>
      <c r="D95" s="41"/>
      <c r="E95" s="41"/>
      <c r="F95" s="41"/>
      <c r="G95" s="41"/>
      <c r="H95" s="41"/>
      <c r="I95" s="75" t="s">
        <v>307</v>
      </c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41" t="s">
        <v>318</v>
      </c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145"/>
      <c r="DC95" s="145"/>
      <c r="DD95" s="145"/>
      <c r="DE95" s="145"/>
      <c r="DF95" s="145"/>
      <c r="DG95" s="145"/>
      <c r="DH95" s="145"/>
      <c r="DI95" s="145"/>
      <c r="DJ95" s="145"/>
      <c r="DK95" s="145"/>
      <c r="DL95" s="145"/>
      <c r="DM95" s="145"/>
      <c r="DN95" s="145"/>
      <c r="DO95" s="145"/>
      <c r="DP95" s="145"/>
      <c r="DQ95" s="145"/>
      <c r="DR95" s="145"/>
      <c r="DS95" s="145"/>
    </row>
    <row r="11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s="18" customFormat="1" ht="11.25">
      <c r="A112" s="18" t="s">
        <v>241</v>
      </c>
    </row>
  </sheetData>
  <mergeCells count="407"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3" manualBreakCount="3">
    <brk id="31" max="16383" man="1"/>
    <brk id="55" max="16383" man="1"/>
    <brk id="80" max="1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Листы3-5</vt:lpstr>
      <vt:lpstr>Листы6-11</vt:lpstr>
      <vt:lpstr>Листы15-18</vt:lpstr>
      <vt:lpstr>'Листы15-18'!Заголовки_для_печати</vt:lpstr>
      <vt:lpstr>'Листы3-5'!Заголовки_для_печати</vt:lpstr>
      <vt:lpstr>'Листы6-11'!Заголовки_для_печати</vt:lpstr>
      <vt:lpstr>'Листы15-18'!Область_печати</vt:lpstr>
      <vt:lpstr>'Листы6-11'!Область_печати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Econom</cp:lastModifiedBy>
  <cp:lastPrinted>2019-04-22T12:43:43Z</cp:lastPrinted>
  <dcterms:created xsi:type="dcterms:W3CDTF">2004-09-19T06:34:55Z</dcterms:created>
  <dcterms:modified xsi:type="dcterms:W3CDTF">2020-05-19T16:16:32Z</dcterms:modified>
</cp:coreProperties>
</file>