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eshkova\Desktop\Мои документы\Сайт Горсеть и КСК 2025 г\"/>
    </mc:Choice>
  </mc:AlternateContent>
  <xr:revisionPtr revIDLastSave="0" documentId="13_ncr:1_{949D923C-69DF-4103-B496-6143E95452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3" r:id="rId1"/>
    <sheet name="Лист2" sheetId="4" r:id="rId2"/>
    <sheet name="Листы3-5" sheetId="9" r:id="rId3"/>
    <sheet name="Листы6-11" sheetId="6" r:id="rId4"/>
    <sheet name="Листы15-18" sheetId="8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4">'Листы15-18'!$A$1:$DS$96</definedName>
    <definedName name="_xlnm.Print_Area" localSheetId="3">'Листы6-11'!$A$1:$DS$160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75" i="6" l="1"/>
  <c r="CB91" i="6"/>
  <c r="CB90" i="6"/>
  <c r="CX107" i="6" l="1"/>
  <c r="CX115" i="6"/>
  <c r="CX114" i="6"/>
  <c r="CB115" i="6"/>
  <c r="CB114" i="6"/>
  <c r="DI70" i="8" l="1"/>
  <c r="DI69" i="8"/>
  <c r="DI68" i="8"/>
  <c r="DI61" i="8"/>
  <c r="DI57" i="8"/>
  <c r="CB107" i="6" l="1"/>
  <c r="CX83" i="6" l="1"/>
  <c r="CX82" i="6"/>
  <c r="CB83" i="6"/>
  <c r="CB82" i="6"/>
  <c r="BF83" i="6"/>
  <c r="BF82" i="6"/>
  <c r="CB57" i="9" l="1"/>
  <c r="CX57" i="9" s="1"/>
  <c r="CB56" i="9"/>
  <c r="CX56" i="9" s="1"/>
  <c r="CB55" i="9"/>
  <c r="CX55" i="9" s="1"/>
  <c r="BF58" i="9"/>
  <c r="CB58" i="9" l="1"/>
  <c r="CB48" i="9"/>
  <c r="CX48" i="9" s="1"/>
  <c r="CX13" i="9" l="1"/>
  <c r="CB17" i="9"/>
  <c r="CX17" i="9" s="1"/>
  <c r="CB14" i="9"/>
  <c r="CX14" i="9" s="1"/>
  <c r="CB13" i="9"/>
  <c r="CX132" i="6" l="1"/>
  <c r="CB132" i="6"/>
  <c r="BF132" i="6"/>
  <c r="CX131" i="6"/>
  <c r="CB131" i="6"/>
  <c r="BF131" i="6"/>
  <c r="CX124" i="6"/>
  <c r="CB124" i="6"/>
  <c r="BF124" i="6"/>
  <c r="CB50" i="9" l="1"/>
  <c r="CB49" i="9"/>
  <c r="BF15" i="9" l="1"/>
  <c r="CB15" i="9" s="1"/>
  <c r="CX15" i="9" s="1"/>
  <c r="BF77" i="9"/>
  <c r="BF149" i="6" l="1"/>
  <c r="CX148" i="6" l="1"/>
  <c r="BF51" i="9"/>
  <c r="CB51" i="9"/>
  <c r="CX51" i="9" s="1"/>
  <c r="CX58" i="9" l="1"/>
  <c r="CX16" i="9"/>
  <c r="CX77" i="9" l="1"/>
  <c r="CB77" i="9"/>
  <c r="BF20" i="6" l="1"/>
  <c r="BF19" i="6"/>
  <c r="CX149" i="6"/>
  <c r="CX150" i="6" s="1"/>
  <c r="CB149" i="6"/>
  <c r="CB150" i="6" s="1"/>
  <c r="BF150" i="6"/>
  <c r="BF20" i="9"/>
  <c r="CB16" i="6"/>
  <c r="CX16" i="6"/>
  <c r="CB17" i="6"/>
  <c r="CX17" i="6"/>
  <c r="BF17" i="6"/>
  <c r="BF16" i="6"/>
  <c r="CX98" i="6"/>
  <c r="CX95" i="6"/>
  <c r="CX92" i="6"/>
  <c r="CX89" i="6"/>
  <c r="CX78" i="6"/>
  <c r="CX73" i="6"/>
  <c r="CX70" i="6"/>
  <c r="CX65" i="6"/>
  <c r="CX62" i="6"/>
  <c r="CX53" i="6"/>
  <c r="CX50" i="6"/>
  <c r="CX39" i="6"/>
  <c r="CX31" i="6"/>
  <c r="CX28" i="6"/>
  <c r="CB98" i="6"/>
  <c r="CB95" i="6"/>
  <c r="CB92" i="6"/>
  <c r="CB89" i="6"/>
  <c r="CB78" i="6"/>
  <c r="CB70" i="6"/>
  <c r="CB65" i="6"/>
  <c r="CB62" i="6"/>
  <c r="CB53" i="6"/>
  <c r="CB50" i="6"/>
  <c r="CB39" i="6"/>
  <c r="CB31" i="6"/>
  <c r="CB28" i="6"/>
  <c r="BF126" i="6"/>
  <c r="BF121" i="6" s="1"/>
  <c r="BF109" i="6"/>
  <c r="BF104" i="6" s="1"/>
  <c r="BF98" i="6"/>
  <c r="BF95" i="6"/>
  <c r="BF92" i="6"/>
  <c r="BF89" i="6"/>
  <c r="BF78" i="6"/>
  <c r="BF73" i="6"/>
  <c r="BF70" i="6"/>
  <c r="BF65" i="6"/>
  <c r="BF62" i="6"/>
  <c r="BF53" i="6"/>
  <c r="BF50" i="6"/>
  <c r="BF42" i="6"/>
  <c r="BF39" i="6"/>
  <c r="BF31" i="6"/>
  <c r="BF28" i="6"/>
  <c r="BF81" i="6"/>
  <c r="BF22" i="6" l="1"/>
  <c r="BF15" i="6"/>
  <c r="BF34" i="6"/>
  <c r="BF45" i="6"/>
  <c r="CB45" i="6"/>
  <c r="CB56" i="6"/>
  <c r="CB84" i="6"/>
  <c r="CX84" i="6"/>
  <c r="BF84" i="6"/>
  <c r="BF56" i="6"/>
  <c r="CX45" i="6"/>
  <c r="CX56" i="6"/>
  <c r="CX68" i="6"/>
  <c r="CX15" i="6"/>
  <c r="BF76" i="6"/>
  <c r="BF68" i="6"/>
  <c r="CB22" i="6"/>
  <c r="CX22" i="6"/>
  <c r="CB15" i="6"/>
  <c r="CB126" i="6"/>
  <c r="CB121" i="6" s="1"/>
  <c r="CB109" i="6"/>
  <c r="CB104" i="6" s="1"/>
  <c r="CX109" i="6"/>
  <c r="CX104" i="6" s="1"/>
  <c r="BF18" i="6"/>
  <c r="CX20" i="9"/>
  <c r="CB20" i="9"/>
  <c r="CX126" i="6"/>
  <c r="CX121" i="6" s="1"/>
  <c r="BF13" i="6" l="1"/>
  <c r="BF10" i="6" s="1"/>
  <c r="CB20" i="6"/>
  <c r="CB73" i="6"/>
  <c r="CB68" i="6" s="1"/>
  <c r="CB42" i="6"/>
  <c r="CB34" i="6" s="1"/>
  <c r="CB19" i="6" l="1"/>
  <c r="CB18" i="6" s="1"/>
  <c r="CB81" i="6"/>
  <c r="CB76" i="6" s="1"/>
  <c r="CB13" i="6" l="1"/>
  <c r="CB10" i="6" s="1"/>
  <c r="CX42" i="6"/>
  <c r="CX34" i="6" s="1"/>
  <c r="CX19" i="6"/>
  <c r="CX81" i="6" l="1"/>
  <c r="CX76" i="6" s="1"/>
  <c r="CX20" i="6"/>
  <c r="CX18" i="6" l="1"/>
  <c r="CX13" i="6" s="1"/>
  <c r="CX10" i="6" s="1"/>
</calcChain>
</file>

<file path=xl/sharedStrings.xml><?xml version="1.0" encoding="utf-8"?>
<sst xmlns="http://schemas.openxmlformats.org/spreadsheetml/2006/main" count="644" uniqueCount="351">
  <si>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</si>
  <si>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</si>
  <si>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</si>
  <si>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</si>
  <si>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</si>
  <si>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</si>
  <si>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</si>
  <si>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</si>
  <si>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</si>
  <si>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</si>
  <si>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</si>
  <si>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</si>
  <si>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</si>
  <si>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</si>
  <si>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</si>
  <si>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</si>
  <si>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</si>
  <si>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</si>
  <si>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</si>
  <si>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</si>
  <si>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</si>
  <si>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</si>
  <si>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</si>
  <si>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</si>
  <si>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</si>
  <si>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</si>
  <si>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</si>
  <si>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</si>
  <si>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</si>
  <si>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</si>
  <si>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</si>
  <si>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</si>
  <si>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</si>
  <si>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</si>
  <si>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</si>
  <si>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</si>
  <si>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</si>
  <si>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</si>
  <si>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</si>
  <si>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</si>
  <si>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</si>
  <si>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</si>
  <si>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</si>
  <si>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</si>
  <si>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</si>
  <si>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</si>
  <si>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</si>
  <si>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</si>
  <si>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</si>
  <si>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</si>
  <si>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</si>
  <si>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</si>
  <si>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</si>
  <si>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</si>
  <si>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</si>
  <si>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</si>
  <si>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</si>
  <si>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</si>
  <si>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</si>
  <si>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</si>
  <si>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</si>
  <si>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</si>
  <si>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</si>
  <si>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</si>
  <si>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</si>
  <si>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</si>
  <si>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</si>
  <si>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</si>
  <si>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</si>
  <si>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</si>
  <si>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</si>
  <si>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</si>
  <si>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</si>
  <si>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</si>
  <si>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</si>
  <si>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</si>
  <si>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</si>
  <si>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</si>
  <si>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</si>
  <si>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</si>
  <si>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</si>
  <si>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</si>
  <si>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</si>
  <si>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</si>
  <si>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</si>
  <si>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</si>
  <si>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</si>
  <si>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</si>
  <si>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</si>
  <si>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</si>
  <si>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</si>
  <si>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</si>
  <si>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</si>
  <si>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</si>
  <si>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</si>
  <si>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</si>
  <si>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</si>
  <si>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</si>
  <si>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</si>
  <si>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</si>
  <si>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</si>
  <si>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</si>
  <si>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</si>
  <si>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</si>
  <si>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</si>
  <si>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</si>
  <si>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</si>
  <si>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</si>
  <si>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</si>
  <si>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</si>
  <si>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</si>
  <si>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</si>
  <si>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</si>
  <si>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</si>
  <si>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</si>
  <si>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</si>
  <si>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</si>
  <si>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</si>
  <si>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</si>
  <si>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</si>
  <si>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</si>
  <si>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</si>
  <si>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</si>
  <si>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</si>
  <si>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</si>
  <si>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</si>
  <si>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</si>
  <si>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</si>
  <si>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</si>
  <si>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</si>
  <si>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</si>
  <si>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</si>
  <si>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</si>
  <si>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</si>
  <si>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</si>
  <si>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</si>
  <si>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</si>
  <si>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</si>
  <si>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</si>
  <si>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</si>
  <si>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</si>
  <si>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</si>
  <si>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</si>
  <si>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</si>
  <si>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</si>
  <si>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</si>
  <si>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</si>
  <si>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</si>
  <si>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</si>
  <si>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</si>
  <si>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</si>
  <si>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</si>
  <si>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</si>
  <si>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</si>
  <si>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</si>
  <si>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</si>
  <si>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</si>
  <si>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</si>
  <si>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</si>
  <si>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</si>
  <si>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</si>
  <si>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</si>
  <si>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</si>
  <si>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</si>
  <si>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</si>
  <si>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</si>
  <si>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</si>
  <si>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</si>
  <si>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</si>
  <si>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</si>
  <si>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</si>
  <si>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</si>
  <si>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</si>
  <si>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</si>
  <si>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</si>
  <si>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</si>
  <si>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</si>
  <si>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</si>
  <si>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</si>
  <si>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</si>
  <si>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</si>
  <si>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</si>
  <si>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</si>
  <si>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</si>
  <si>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</si>
  <si>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</si>
  <si>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</si>
  <si>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</si>
  <si>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</si>
  <si>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</si>
  <si>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</si>
  <si>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</si>
  <si>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</si>
  <si>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</si>
  <si>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</si>
  <si>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</si>
  <si>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</si>
  <si>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</si>
  <si>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</si>
  <si>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</si>
  <si>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</si>
  <si>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</si>
  <si>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</si>
  <si>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</si>
  <si>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</si>
  <si>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</si>
  <si>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</si>
  <si>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</si>
  <si>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</si>
  <si>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</si>
  <si>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</si>
  <si>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</si>
  <si>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</si>
  <si>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</si>
  <si>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</si>
  <si>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</si>
  <si>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</si>
  <si>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</si>
  <si>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</si>
  <si>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</si>
  <si>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</si>
  <si>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</si>
  <si>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</si>
  <si>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</si>
  <si>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</si>
  <si>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</si>
  <si>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</si>
  <si>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</si>
  <si>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</si>
  <si>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</si>
  <si>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</si>
  <si>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</si>
  <si>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</si>
  <si>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</si>
  <si>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</si>
  <si>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</si>
  <si>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</si>
  <si>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</si>
  <si>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</si>
  <si>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</si>
  <si>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</si>
  <si>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</si>
  <si>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</si>
  <si>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</si>
  <si>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</si>
  <si>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</si>
  <si>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</si>
  <si>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</si>
  <si>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</si>
  <si>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</si>
  <si>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</si>
  <si>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</si>
  <si>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</si>
  <si>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</si>
  <si>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</si>
  <si>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</si>
  <si>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</si>
  <si>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</si>
  <si>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</si>
  <si>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</si>
  <si>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</si>
  <si>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</si>
  <si>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</si>
  <si>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</si>
  <si>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</si>
  <si>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</si>
  <si>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</si>
  <si>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</si>
  <si>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</si>
  <si>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</si>
  <si>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</si>
  <si>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</si>
  <si>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</si>
  <si>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</si>
  <si>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</si>
  <si>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</si>
  <si>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</si>
  <si>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</si>
  <si>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</si>
  <si>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</si>
  <si>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</si>
  <si>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</si>
  <si>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</si>
  <si>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</si>
  <si>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</si>
  <si>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</si>
  <si>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</si>
  <si>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</si>
  <si>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</si>
  <si>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</si>
  <si>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</si>
  <si>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</si>
  <si>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</si>
  <si>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</si>
  <si>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</si>
  <si>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</si>
  <si>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</si>
  <si>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</si>
  <si>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</si>
  <si>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</si>
  <si>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</si>
  <si>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</si>
  <si>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</si>
  <si>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</si>
  <si>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</si>
  <si>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</si>
  <si>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</si>
  <si>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</si>
  <si>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</si>
  <si>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</si>
  <si>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</si>
  <si>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</si>
  <si>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</si>
  <si>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</si>
  <si>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</si>
  <si>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</si>
  <si>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</si>
  <si>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</si>
  <si>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</si>
  <si>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</si>
  <si>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</si>
  <si>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</si>
  <si>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</si>
  <si>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</si>
  <si>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</si>
  <si>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</si>
  <si>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</si>
  <si>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</si>
  <si>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</si>
  <si>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утв. постановлением Правительства РФ от 09 августа 2014 г. № 787</t>
  </si>
  <si>
    <t>"Горэлектросеть" г. Кисловодск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</si>
  <si>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</si>
  <si>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</si>
  <si>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</si>
  <si>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</si>
  <si>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kielset@yandex,ru</t>
  </si>
  <si>
    <t>Акционерное общество</t>
  </si>
  <si>
    <t>Акционерное общество "Горэлектросеть"</t>
  </si>
  <si>
    <t>АО "Горэлектросеть"</t>
  </si>
  <si>
    <t xml:space="preserve"> до 670 кВт</t>
  </si>
  <si>
    <t>тарифной группы прочих потребителей</t>
  </si>
  <si>
    <t>18.05.2022 № 10/22-24 с 2022 по 2024 гг</t>
  </si>
  <si>
    <t>2025</t>
  </si>
  <si>
    <t>Осипенко Дмитрий Константинович</t>
  </si>
  <si>
    <t>(87937)2-29-65</t>
  </si>
  <si>
    <r>
      <t xml:space="preserve">базовому периоду. </t>
    </r>
    <r>
      <rPr>
        <b/>
        <sz val="12"/>
        <rFont val="Times New Roman"/>
        <family val="1"/>
        <charset val="204"/>
      </rPr>
      <t>2023</t>
    </r>
  </si>
  <si>
    <r>
      <t xml:space="preserve">на базовый период </t>
    </r>
    <r>
      <rPr>
        <b/>
        <sz val="12"/>
        <rFont val="Times New Roman"/>
        <family val="1"/>
        <charset val="204"/>
      </rPr>
      <t>2024</t>
    </r>
  </si>
  <si>
    <r>
      <t xml:space="preserve">регулирования </t>
    </r>
    <r>
      <rPr>
        <b/>
        <sz val="12"/>
        <rFont val="Times New Roman"/>
        <family val="1"/>
        <charset val="204"/>
      </rPr>
      <t>2025</t>
    </r>
  </si>
  <si>
    <r>
      <t xml:space="preserve">базовому периоду </t>
    </r>
    <r>
      <rPr>
        <b/>
        <sz val="12"/>
        <rFont val="Times New Roman"/>
        <family val="1"/>
        <charset val="204"/>
      </rPr>
      <t>2023</t>
    </r>
  </si>
  <si>
    <t>Приказ Министерства энергетики, промышленности и связи Ставропольского края от 21.06.2022 г. № 168-о/д</t>
  </si>
  <si>
    <t>Отраслевое тарифное соглашение в электроэнергетике РФ на 2022-2024 г.г. 20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</si>
</sst>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р_._-;\-* #,##0.00\ _р_._-;_-* &quot;-&quot;??\ _р_._-;_-@_-"/>
    <numFmt numFmtId="165" formatCode="_-* #,##0.000\ _р_._-;\-* #,##0.000\ _р_._-;_-* &quot;-&quot;??\ _р_._-;_-@_-"/>
    <numFmt numFmtId="166" formatCode="_-* #,##0\ _р_._-;\-* #,##0\ _р_._-;_-* &quot;-&quot;??\ _р_._-;_-@_-"/>
    <numFmt numFmtId="167" formatCode="#,##0.000"/>
    <numFmt numFmtId="168" formatCode="_-* #,##0.0\ _р_._-;\-* #,##0.0\ _р_._-;_-* &quot;-&quot;??\ 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0" fontId="7" fillId="0" borderId="0" xfId="0" applyFont="1" applyAlignment="1">
      <alignment horizontal="center"/>
    </xf>
    <xf numFmtId="164" fontId="3" fillId="0" borderId="2" xfId="3" applyFont="1" applyFill="1" applyBorder="1" applyAlignment="1">
      <alignment horizontal="center" vertical="center"/>
    </xf>
    <xf numFmtId="9" fontId="3" fillId="0" borderId="2" xfId="2" applyFont="1" applyFill="1" applyBorder="1" applyAlignment="1">
      <alignment horizontal="center" vertical="center"/>
    </xf>
    <xf numFmtId="165" fontId="3" fillId="0" borderId="7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6" fontId="3" fillId="0" borderId="2" xfId="3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13" fillId="0" borderId="2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13" fillId="0" borderId="4" xfId="3" applyNumberFormat="1" applyFont="1" applyFill="1" applyBorder="1" applyAlignment="1">
      <alignment horizontal="center" vertical="center"/>
    </xf>
    <xf numFmtId="165" fontId="13" fillId="0" borderId="5" xfId="3" applyNumberFormat="1" applyFont="1" applyFill="1" applyBorder="1" applyAlignment="1">
      <alignment horizontal="center" vertical="center"/>
    </xf>
    <xf numFmtId="165" fontId="13" fillId="0" borderId="6" xfId="3" applyNumberFormat="1" applyFont="1" applyFill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0" borderId="11" xfId="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165" fontId="12" fillId="0" borderId="2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/>
    </xf>
    <xf numFmtId="165" fontId="3" fillId="0" borderId="15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165" fontId="11" fillId="0" borderId="2" xfId="3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166" fontId="12" fillId="0" borderId="2" xfId="3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right" vertical="top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2" xfId="3" applyNumberFormat="1" applyFont="1" applyFill="1" applyBorder="1" applyAlignment="1">
      <alignment horizontal="center" vertical="center"/>
    </xf>
    <xf numFmtId="168" fontId="3" fillId="0" borderId="4" xfId="3" applyNumberFormat="1" applyFont="1" applyFill="1" applyBorder="1" applyAlignment="1">
      <alignment horizontal="center" vertical="center"/>
    </xf>
    <xf numFmtId="168" fontId="3" fillId="0" borderId="5" xfId="3" applyNumberFormat="1" applyFont="1" applyFill="1" applyBorder="1" applyAlignment="1">
      <alignment horizontal="center" vertical="center"/>
    </xf>
    <xf numFmtId="168" fontId="3" fillId="0" borderId="6" xfId="3" applyNumberFormat="1" applyFont="1" applyFill="1" applyBorder="1" applyAlignment="1">
      <alignment horizontal="center" vertical="center"/>
    </xf>
    <xf numFmtId="168" fontId="3" fillId="0" borderId="8" xfId="3" applyNumberFormat="1" applyFont="1" applyFill="1" applyBorder="1" applyAlignment="1">
      <alignment horizontal="center" vertical="center"/>
    </xf>
    <xf numFmtId="168" fontId="3" fillId="0" borderId="0" xfId="3" applyNumberFormat="1" applyFont="1" applyFill="1" applyBorder="1" applyAlignment="1">
      <alignment horizontal="center" vertical="center"/>
    </xf>
    <xf numFmtId="168" fontId="3" fillId="0" borderId="9" xfId="3" applyNumberFormat="1" applyFont="1" applyFill="1" applyBorder="1" applyAlignment="1">
      <alignment horizontal="center" vertical="center"/>
    </xf>
    <xf numFmtId="168" fontId="3" fillId="0" borderId="10" xfId="3" applyNumberFormat="1" applyFont="1" applyFill="1" applyBorder="1" applyAlignment="1">
      <alignment horizontal="center" vertical="center"/>
    </xf>
    <xf numFmtId="168" fontId="3" fillId="0" borderId="1" xfId="3" applyNumberFormat="1" applyFont="1" applyFill="1" applyBorder="1" applyAlignment="1">
      <alignment horizontal="center" vertical="center"/>
    </xf>
    <xf numFmtId="168" fontId="3" fillId="0" borderId="11" xfId="3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68" fontId="3" fillId="0" borderId="3" xfId="0" applyNumberFormat="1" applyFont="1" applyFill="1" applyBorder="1" applyAlignment="1">
      <alignment horizontal="center" vertical="center"/>
    </xf>
    <xf numFmtId="168" fontId="3" fillId="0" borderId="15" xfId="0" applyNumberFormat="1" applyFont="1" applyFill="1" applyBorder="1" applyAlignment="1">
      <alignment horizontal="center" vertical="center"/>
    </xf>
    <xf numFmtId="168" fontId="3" fillId="0" borderId="7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elset@yandex,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DS18"/>
  <sheetViews>
    <sheetView tabSelected="1" workbookViewId="0">
      <selection activeCell="A10" sqref="A10:DS10"/>
    </sheetView>
  </sheetViews>
  <sheetFormatPr defaultColWidth="1.109375" defaultRowHeight="15.6" x14ac:dyDescent="0.3"/>
  <cols>
    <col min="1" max="16384" width="1.109375" style="1"/>
  </cols>
  <sheetData>
    <row r="1" spans="1:123" s="2" customFormat="1" ht="10.199999999999999" x14ac:dyDescent="0.2">
      <c r="DS1" s="3" t="s">
        <v>0</v>
      </c>
    </row>
    <row r="2" spans="1:123" s="2" customFormat="1" ht="10.199999999999999" x14ac:dyDescent="0.2">
      <c r="DS2" s="3" t="s">
        <v>1</v>
      </c>
    </row>
    <row r="3" spans="1:123" s="2" customFormat="1" ht="10.199999999999999" x14ac:dyDescent="0.2">
      <c r="DS3" s="3" t="s">
        <v>2</v>
      </c>
    </row>
    <row r="4" spans="1:123" s="2" customFormat="1" ht="10.199999999999999" x14ac:dyDescent="0.2">
      <c r="DS4" s="3" t="s">
        <v>329</v>
      </c>
    </row>
    <row r="10" spans="1:123" s="4" customFormat="1" ht="17.399999999999999" x14ac:dyDescent="0.3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7.399999999999999" x14ac:dyDescent="0.3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1:123" s="4" customFormat="1" ht="17.399999999999999" x14ac:dyDescent="0.3">
      <c r="BI12" s="7" t="s">
        <v>5</v>
      </c>
      <c r="BK12" s="21" t="s">
        <v>342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7</v>
      </c>
    </row>
    <row r="13" spans="1:123" s="6" customFormat="1" ht="9.6" x14ac:dyDescent="0.2">
      <c r="BK13" s="19" t="s">
        <v>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:123" x14ac:dyDescent="0.3">
      <c r="S16" s="18" t="s">
        <v>336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9.6" x14ac:dyDescent="0.2">
      <c r="S17" s="19" t="s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x14ac:dyDescent="0.3">
      <c r="S18" s="18" t="s">
        <v>330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DT28"/>
  <sheetViews>
    <sheetView topLeftCell="A7" workbookViewId="0">
      <selection activeCell="F29" sqref="F29"/>
    </sheetView>
  </sheetViews>
  <sheetFormatPr defaultColWidth="1.109375" defaultRowHeight="15.6" x14ac:dyDescent="0.3"/>
  <cols>
    <col min="1" max="16384" width="1.109375" style="1"/>
  </cols>
  <sheetData>
    <row r="1" spans="1:124" s="2" customFormat="1" ht="10.199999999999999" x14ac:dyDescent="0.2">
      <c r="DS1" s="3" t="s">
        <v>9</v>
      </c>
      <c r="DT1" s="3"/>
    </row>
    <row r="2" spans="1:124" s="2" customFormat="1" ht="10.199999999999999" x14ac:dyDescent="0.2">
      <c r="DS2" s="3" t="s">
        <v>10</v>
      </c>
      <c r="DT2" s="3"/>
    </row>
    <row r="3" spans="1:124" s="2" customFormat="1" ht="10.199999999999999" x14ac:dyDescent="0.2">
      <c r="DS3" s="3" t="s">
        <v>11</v>
      </c>
      <c r="DT3" s="3"/>
    </row>
    <row r="6" spans="1:124" s="9" customFormat="1" ht="18" x14ac:dyDescent="0.3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x14ac:dyDescent="0.3">
      <c r="A10" s="10" t="s">
        <v>13</v>
      </c>
      <c r="U10" s="23" t="s">
        <v>337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4" x14ac:dyDescent="0.3">
      <c r="A12" s="10" t="s">
        <v>14</v>
      </c>
      <c r="Z12" s="23" t="s">
        <v>338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4" x14ac:dyDescent="0.3">
      <c r="A14" s="10" t="s">
        <v>15</v>
      </c>
      <c r="R14" s="23" t="s">
        <v>331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4" x14ac:dyDescent="0.3">
      <c r="A16" s="10" t="s">
        <v>16</v>
      </c>
      <c r="R16" s="23" t="s">
        <v>332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x14ac:dyDescent="0.3">
      <c r="A18" s="10" t="s">
        <v>17</v>
      </c>
      <c r="F18" s="22" t="s">
        <v>333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3">
      <c r="A20" s="10" t="s">
        <v>18</v>
      </c>
      <c r="F20" s="22" t="s">
        <v>334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3">
      <c r="A22" s="10" t="s">
        <v>19</v>
      </c>
      <c r="T22" s="23" t="s">
        <v>343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x14ac:dyDescent="0.3">
      <c r="A24" s="10" t="s">
        <v>20</v>
      </c>
      <c r="X24" s="24" t="s">
        <v>335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3">
      <c r="A26" s="10" t="s">
        <v>21</v>
      </c>
      <c r="T26" s="22" t="s">
        <v>344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3">
      <c r="A28" s="10" t="s">
        <v>22</v>
      </c>
      <c r="F28" s="22" t="s">
        <v>344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xr:uid="{00000000-0004-0000-0100-000000000000}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DT92"/>
  <sheetViews>
    <sheetView zoomScale="120" zoomScaleNormal="120" workbookViewId="0">
      <selection activeCell="A5" sqref="A5:DS5"/>
    </sheetView>
  </sheetViews>
  <sheetFormatPr defaultColWidth="1.109375" defaultRowHeight="15.6" x14ac:dyDescent="0.3"/>
  <cols>
    <col min="1" max="16384" width="1.109375" style="154"/>
  </cols>
  <sheetData>
    <row r="1" spans="1:124" s="151" customFormat="1" ht="10.199999999999999" x14ac:dyDescent="0.2">
      <c r="DS1" s="152" t="s">
        <v>23</v>
      </c>
      <c r="DT1" s="152"/>
    </row>
    <row r="2" spans="1:124" s="151" customFormat="1" ht="10.199999999999999" x14ac:dyDescent="0.2">
      <c r="DS2" s="152" t="s">
        <v>10</v>
      </c>
      <c r="DT2" s="152"/>
    </row>
    <row r="3" spans="1:124" s="151" customFormat="1" ht="10.199999999999999" x14ac:dyDescent="0.2">
      <c r="DS3" s="152" t="s">
        <v>11</v>
      </c>
      <c r="DT3" s="152"/>
    </row>
    <row r="5" spans="1:124" s="153" customFormat="1" ht="18" x14ac:dyDescent="0.35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</row>
    <row r="6" spans="1:124" ht="18" x14ac:dyDescent="0.35">
      <c r="A6" s="43" t="s">
        <v>321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</row>
    <row r="8" spans="1:124" x14ac:dyDescent="0.3">
      <c r="A8" s="44" t="s">
        <v>26</v>
      </c>
      <c r="B8" s="45"/>
      <c r="C8" s="45"/>
      <c r="D8" s="45"/>
      <c r="E8" s="45"/>
      <c r="F8" s="45"/>
      <c r="G8" s="45"/>
      <c r="H8" s="46"/>
      <c r="I8" s="44" t="s">
        <v>28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  <c r="AP8" s="44" t="s">
        <v>29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4" t="s">
        <v>31</v>
      </c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6"/>
      <c r="CB8" s="44" t="s">
        <v>35</v>
      </c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6"/>
      <c r="CX8" s="44" t="s">
        <v>33</v>
      </c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6"/>
    </row>
    <row r="9" spans="1:124" x14ac:dyDescent="0.3">
      <c r="A9" s="40" t="s">
        <v>27</v>
      </c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0" t="s">
        <v>30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40" t="s">
        <v>32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/>
      <c r="CB9" s="40" t="s">
        <v>36</v>
      </c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2"/>
      <c r="CX9" s="40" t="s">
        <v>34</v>
      </c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2"/>
    </row>
    <row r="10" spans="1:124" ht="15.75" customHeight="1" x14ac:dyDescent="0.3">
      <c r="A10" s="53"/>
      <c r="B10" s="54"/>
      <c r="C10" s="54"/>
      <c r="D10" s="54"/>
      <c r="E10" s="54"/>
      <c r="F10" s="54"/>
      <c r="G10" s="54"/>
      <c r="H10" s="55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53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5"/>
      <c r="BF10" s="53" t="s">
        <v>345</v>
      </c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5"/>
      <c r="CB10" s="53" t="s">
        <v>346</v>
      </c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5"/>
      <c r="CX10" s="53" t="s">
        <v>347</v>
      </c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5"/>
    </row>
    <row r="11" spans="1:124" s="155" customFormat="1" x14ac:dyDescent="0.25">
      <c r="A11" s="58" t="s">
        <v>37</v>
      </c>
      <c r="B11" s="58"/>
      <c r="C11" s="58"/>
      <c r="D11" s="58"/>
      <c r="E11" s="58"/>
      <c r="F11" s="58"/>
      <c r="G11" s="58"/>
      <c r="H11" s="59"/>
      <c r="I11" s="80" t="s">
        <v>38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1"/>
      <c r="AP11" s="60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1:124" s="155" customFormat="1" x14ac:dyDescent="0.25">
      <c r="A12" s="58"/>
      <c r="B12" s="58"/>
      <c r="C12" s="58"/>
      <c r="D12" s="58"/>
      <c r="E12" s="58"/>
      <c r="F12" s="58"/>
      <c r="G12" s="58"/>
      <c r="H12" s="59"/>
      <c r="I12" s="52" t="s">
        <v>39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60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4" s="155" customFormat="1" x14ac:dyDescent="0.25">
      <c r="A13" s="58" t="s">
        <v>44</v>
      </c>
      <c r="B13" s="58"/>
      <c r="C13" s="58"/>
      <c r="D13" s="58"/>
      <c r="E13" s="58"/>
      <c r="F13" s="58"/>
      <c r="G13" s="58"/>
      <c r="H13" s="58"/>
      <c r="I13" s="84" t="s">
        <v>40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58" t="s">
        <v>45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26">
        <v>1841642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>
        <f>BF13*1.072</f>
        <v>1974240.2240000002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>
        <f>CB13*1.042</f>
        <v>2057158.3134080002</v>
      </c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4" s="155" customFormat="1" x14ac:dyDescent="0.25">
      <c r="A14" s="58" t="s">
        <v>46</v>
      </c>
      <c r="B14" s="58"/>
      <c r="C14" s="58"/>
      <c r="D14" s="58"/>
      <c r="E14" s="58"/>
      <c r="F14" s="58"/>
      <c r="G14" s="58"/>
      <c r="H14" s="58"/>
      <c r="I14" s="79" t="s">
        <v>41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58" t="s">
        <v>45</v>
      </c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26">
        <v>182278</v>
      </c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>
        <f>BF14*1.072</f>
        <v>195402.016</v>
      </c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>
        <f>CB14*1.042</f>
        <v>203608.90067200002</v>
      </c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4" s="155" customFormat="1" x14ac:dyDescent="0.25">
      <c r="A15" s="58" t="s">
        <v>47</v>
      </c>
      <c r="B15" s="58"/>
      <c r="C15" s="58"/>
      <c r="D15" s="58"/>
      <c r="E15" s="58"/>
      <c r="F15" s="58"/>
      <c r="G15" s="58"/>
      <c r="H15" s="59"/>
      <c r="I15" s="80" t="s">
        <v>42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P15" s="60" t="s">
        <v>45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26">
        <f>BF14-1446</f>
        <v>180832</v>
      </c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>
        <f>BF15*1.072</f>
        <v>193851.90400000001</v>
      </c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>
        <f>CB15*1.042</f>
        <v>201993.68396800003</v>
      </c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4" s="155" customFormat="1" x14ac:dyDescent="0.25">
      <c r="A16" s="58"/>
      <c r="B16" s="58"/>
      <c r="C16" s="58"/>
      <c r="D16" s="58"/>
      <c r="E16" s="58"/>
      <c r="F16" s="58"/>
      <c r="G16" s="58"/>
      <c r="H16" s="59"/>
      <c r="I16" s="52" t="s">
        <v>43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  <c r="AP16" s="60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>
        <f t="shared" ref="CX16" si="0">CB16*1.034</f>
        <v>0</v>
      </c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55" customFormat="1" x14ac:dyDescent="0.25">
      <c r="A17" s="58" t="s">
        <v>48</v>
      </c>
      <c r="B17" s="58"/>
      <c r="C17" s="58"/>
      <c r="D17" s="58"/>
      <c r="E17" s="58"/>
      <c r="F17" s="58"/>
      <c r="G17" s="58"/>
      <c r="H17" s="58"/>
      <c r="I17" s="102" t="s">
        <v>49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58" t="s">
        <v>45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26">
        <v>108336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>
        <f>BF17*1.072</f>
        <v>116136.19200000001</v>
      </c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>
        <f>CB17*1.042</f>
        <v>121013.91206400002</v>
      </c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55" customFormat="1" x14ac:dyDescent="0.25">
      <c r="A18" s="58" t="s">
        <v>50</v>
      </c>
      <c r="B18" s="58"/>
      <c r="C18" s="58"/>
      <c r="D18" s="58"/>
      <c r="E18" s="58"/>
      <c r="F18" s="58"/>
      <c r="G18" s="58"/>
      <c r="H18" s="59"/>
      <c r="I18" s="80" t="s">
        <v>51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60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55" customFormat="1" x14ac:dyDescent="0.25">
      <c r="A19" s="58"/>
      <c r="B19" s="58"/>
      <c r="C19" s="58"/>
      <c r="D19" s="58"/>
      <c r="E19" s="58"/>
      <c r="F19" s="58"/>
      <c r="G19" s="58"/>
      <c r="H19" s="59"/>
      <c r="I19" s="81" t="s">
        <v>52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3"/>
      <c r="AP19" s="60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55" customFormat="1" x14ac:dyDescent="0.25">
      <c r="A20" s="58" t="s">
        <v>53</v>
      </c>
      <c r="B20" s="58"/>
      <c r="C20" s="58"/>
      <c r="D20" s="58"/>
      <c r="E20" s="58"/>
      <c r="F20" s="58"/>
      <c r="G20" s="58"/>
      <c r="H20" s="59"/>
      <c r="I20" s="80" t="s">
        <v>54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60" t="s">
        <v>59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27">
        <f>BF14/BF13</f>
        <v>9.8975805286803845E-2</v>
      </c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>
        <f>CB14/CB13</f>
        <v>9.8975805286803831E-2</v>
      </c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>
        <f>CX14/CX13</f>
        <v>9.8975805286803845E-2</v>
      </c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s="155" customFormat="1" x14ac:dyDescent="0.25">
      <c r="A21" s="58"/>
      <c r="B21" s="58"/>
      <c r="C21" s="58"/>
      <c r="D21" s="58"/>
      <c r="E21" s="58"/>
      <c r="F21" s="58"/>
      <c r="G21" s="58"/>
      <c r="H21" s="59"/>
      <c r="I21" s="81" t="s">
        <v>55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3"/>
      <c r="AP21" s="60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s="155" customFormat="1" x14ac:dyDescent="0.25">
      <c r="A22" s="58"/>
      <c r="B22" s="58"/>
      <c r="C22" s="58"/>
      <c r="D22" s="58"/>
      <c r="E22" s="58"/>
      <c r="F22" s="58"/>
      <c r="G22" s="58"/>
      <c r="H22" s="59"/>
      <c r="I22" s="81" t="s">
        <v>56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  <c r="AP22" s="60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s="155" customFormat="1" x14ac:dyDescent="0.25">
      <c r="A23" s="58"/>
      <c r="B23" s="58"/>
      <c r="C23" s="58"/>
      <c r="D23" s="58"/>
      <c r="E23" s="58"/>
      <c r="F23" s="58"/>
      <c r="G23" s="58"/>
      <c r="H23" s="59"/>
      <c r="I23" s="81" t="s">
        <v>57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3"/>
      <c r="AP23" s="60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s="155" customFormat="1" x14ac:dyDescent="0.25">
      <c r="A24" s="58"/>
      <c r="B24" s="58"/>
      <c r="C24" s="58"/>
      <c r="D24" s="58"/>
      <c r="E24" s="58"/>
      <c r="F24" s="58"/>
      <c r="G24" s="58"/>
      <c r="H24" s="59"/>
      <c r="I24" s="81" t="s">
        <v>58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3"/>
      <c r="AP24" s="60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s="155" customFormat="1" x14ac:dyDescent="0.25">
      <c r="A25" s="58" t="s">
        <v>60</v>
      </c>
      <c r="B25" s="58"/>
      <c r="C25" s="58"/>
      <c r="D25" s="58"/>
      <c r="E25" s="58"/>
      <c r="F25" s="58"/>
      <c r="G25" s="58"/>
      <c r="H25" s="59"/>
      <c r="I25" s="80" t="s">
        <v>61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1"/>
      <c r="AP25" s="60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55" customFormat="1" x14ac:dyDescent="0.25">
      <c r="A26" s="58"/>
      <c r="B26" s="58"/>
      <c r="C26" s="58"/>
      <c r="D26" s="58"/>
      <c r="E26" s="58"/>
      <c r="F26" s="58"/>
      <c r="G26" s="58"/>
      <c r="H26" s="59"/>
      <c r="I26" s="81" t="s">
        <v>39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3"/>
      <c r="AP26" s="60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55" customFormat="1" x14ac:dyDescent="0.25">
      <c r="A27" s="58" t="s">
        <v>62</v>
      </c>
      <c r="B27" s="58"/>
      <c r="C27" s="58"/>
      <c r="D27" s="58"/>
      <c r="E27" s="58"/>
      <c r="F27" s="58"/>
      <c r="G27" s="58"/>
      <c r="H27" s="59"/>
      <c r="I27" s="80" t="s">
        <v>145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1"/>
      <c r="AP27" s="60" t="s">
        <v>64</v>
      </c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55" customFormat="1" ht="15.75" customHeight="1" x14ac:dyDescent="0.3">
      <c r="A28" s="58"/>
      <c r="B28" s="58"/>
      <c r="C28" s="58"/>
      <c r="D28" s="58"/>
      <c r="E28" s="58"/>
      <c r="F28" s="58"/>
      <c r="G28" s="58"/>
      <c r="H28" s="59"/>
      <c r="I28" s="150" t="s">
        <v>146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59"/>
      <c r="AP28" s="60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55" customFormat="1" x14ac:dyDescent="0.25">
      <c r="A29" s="58" t="s">
        <v>65</v>
      </c>
      <c r="B29" s="58"/>
      <c r="C29" s="58"/>
      <c r="D29" s="58"/>
      <c r="E29" s="58"/>
      <c r="F29" s="58"/>
      <c r="G29" s="58"/>
      <c r="H29" s="59"/>
      <c r="I29" s="80" t="s">
        <v>63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60" t="s">
        <v>85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55" customFormat="1" ht="15.75" customHeight="1" x14ac:dyDescent="0.3">
      <c r="A30" s="58"/>
      <c r="B30" s="58"/>
      <c r="C30" s="58"/>
      <c r="D30" s="58"/>
      <c r="E30" s="58"/>
      <c r="F30" s="58"/>
      <c r="G30" s="58"/>
      <c r="H30" s="59"/>
      <c r="I30" s="160" t="s">
        <v>128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2"/>
      <c r="AP30" s="60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155" customFormat="1" ht="15.75" customHeight="1" x14ac:dyDescent="0.3">
      <c r="A31" s="58" t="s">
        <v>66</v>
      </c>
      <c r="B31" s="58"/>
      <c r="C31" s="58"/>
      <c r="D31" s="58"/>
      <c r="E31" s="58"/>
      <c r="F31" s="58"/>
      <c r="G31" s="58"/>
      <c r="H31" s="58"/>
      <c r="I31" s="163" t="s">
        <v>129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58" t="s">
        <v>64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2" spans="1:123" s="155" customFormat="1" x14ac:dyDescent="0.25">
      <c r="A32" s="58" t="s">
        <v>67</v>
      </c>
      <c r="B32" s="58"/>
      <c r="C32" s="58"/>
      <c r="D32" s="58"/>
      <c r="E32" s="58"/>
      <c r="F32" s="58"/>
      <c r="G32" s="58"/>
      <c r="H32" s="59"/>
      <c r="I32" s="80" t="s">
        <v>68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60" t="s">
        <v>69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164">
        <v>264507.38400000002</v>
      </c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4">
        <v>245735.3</v>
      </c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6"/>
      <c r="CX32" s="164">
        <v>267581</v>
      </c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6"/>
    </row>
    <row r="33" spans="1:123" s="155" customFormat="1" ht="15.75" customHeight="1" x14ac:dyDescent="0.3">
      <c r="A33" s="58"/>
      <c r="B33" s="58"/>
      <c r="C33" s="58"/>
      <c r="D33" s="58"/>
      <c r="E33" s="58"/>
      <c r="F33" s="58"/>
      <c r="G33" s="58"/>
      <c r="H33" s="59"/>
      <c r="I33" s="160" t="s">
        <v>130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2"/>
      <c r="AP33" s="60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167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7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9"/>
      <c r="CX33" s="167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9"/>
    </row>
    <row r="34" spans="1:123" s="155" customFormat="1" x14ac:dyDescent="0.25">
      <c r="A34" s="58" t="s">
        <v>70</v>
      </c>
      <c r="B34" s="58"/>
      <c r="C34" s="58"/>
      <c r="D34" s="58"/>
      <c r="E34" s="58"/>
      <c r="F34" s="58"/>
      <c r="G34" s="58"/>
      <c r="H34" s="59"/>
      <c r="I34" s="80" t="s">
        <v>71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60" t="s">
        <v>69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170">
        <v>88960.736000000004</v>
      </c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1">
        <v>88360</v>
      </c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2"/>
      <c r="CX34" s="171">
        <v>90372</v>
      </c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2"/>
    </row>
    <row r="35" spans="1:123" s="155" customFormat="1" x14ac:dyDescent="0.25">
      <c r="A35" s="58"/>
      <c r="B35" s="58"/>
      <c r="C35" s="58"/>
      <c r="D35" s="58"/>
      <c r="E35" s="58"/>
      <c r="F35" s="58"/>
      <c r="G35" s="58"/>
      <c r="H35" s="59"/>
      <c r="I35" s="81" t="s">
        <v>72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  <c r="AP35" s="60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1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2"/>
      <c r="CX35" s="171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2"/>
    </row>
    <row r="36" spans="1:123" s="155" customFormat="1" ht="15.75" customHeight="1" x14ac:dyDescent="0.3">
      <c r="A36" s="58"/>
      <c r="B36" s="58"/>
      <c r="C36" s="58"/>
      <c r="D36" s="58"/>
      <c r="E36" s="58"/>
      <c r="F36" s="58"/>
      <c r="G36" s="58"/>
      <c r="H36" s="59"/>
      <c r="I36" s="150" t="s">
        <v>131</v>
      </c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59"/>
      <c r="AP36" s="60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67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9"/>
      <c r="CX36" s="167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9"/>
    </row>
    <row r="37" spans="1:123" s="155" customFormat="1" x14ac:dyDescent="0.25">
      <c r="A37" s="58" t="s">
        <v>73</v>
      </c>
      <c r="B37" s="58"/>
      <c r="C37" s="58"/>
      <c r="D37" s="58"/>
      <c r="E37" s="58"/>
      <c r="F37" s="58"/>
      <c r="G37" s="58"/>
      <c r="H37" s="59"/>
      <c r="I37" s="80" t="s">
        <v>74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1"/>
      <c r="AP37" s="60" t="s">
        <v>59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</row>
    <row r="38" spans="1:123" s="155" customFormat="1" x14ac:dyDescent="0.25">
      <c r="A38" s="58"/>
      <c r="B38" s="58"/>
      <c r="C38" s="58"/>
      <c r="D38" s="58"/>
      <c r="E38" s="58"/>
      <c r="F38" s="58"/>
      <c r="G38" s="58"/>
      <c r="H38" s="59"/>
      <c r="I38" s="81" t="s">
        <v>75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3"/>
      <c r="AP38" s="60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</row>
    <row r="39" spans="1:123" s="155" customFormat="1" x14ac:dyDescent="0.25">
      <c r="A39" s="58"/>
      <c r="B39" s="58"/>
      <c r="C39" s="58"/>
      <c r="D39" s="58"/>
      <c r="E39" s="58"/>
      <c r="F39" s="58"/>
      <c r="G39" s="58"/>
      <c r="H39" s="59"/>
      <c r="I39" s="81" t="s">
        <v>76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3"/>
      <c r="AP39" s="60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</row>
    <row r="40" spans="1:123" ht="15.75" customHeight="1" x14ac:dyDescent="0.3">
      <c r="A40" s="58"/>
      <c r="B40" s="58"/>
      <c r="C40" s="58"/>
      <c r="D40" s="58"/>
      <c r="E40" s="58"/>
      <c r="F40" s="58"/>
      <c r="G40" s="58"/>
      <c r="H40" s="59"/>
      <c r="I40" s="150" t="s">
        <v>327</v>
      </c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59"/>
      <c r="AP40" s="60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</row>
    <row r="41" spans="1:123" s="155" customFormat="1" x14ac:dyDescent="0.25">
      <c r="A41" s="58" t="s">
        <v>77</v>
      </c>
      <c r="B41" s="58"/>
      <c r="C41" s="58"/>
      <c r="D41" s="58"/>
      <c r="E41" s="58"/>
      <c r="F41" s="58"/>
      <c r="G41" s="58"/>
      <c r="H41" s="59"/>
      <c r="I41" s="80" t="s">
        <v>78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1"/>
      <c r="AP41" s="105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 s="155" customFormat="1" x14ac:dyDescent="0.25">
      <c r="A42" s="58"/>
      <c r="B42" s="58"/>
      <c r="C42" s="58"/>
      <c r="D42" s="58"/>
      <c r="E42" s="58"/>
      <c r="F42" s="58"/>
      <c r="G42" s="58"/>
      <c r="H42" s="59"/>
      <c r="I42" s="81" t="s">
        <v>79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3"/>
      <c r="AP42" s="105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 s="155" customFormat="1" ht="15.75" customHeight="1" x14ac:dyDescent="0.3">
      <c r="A43" s="58"/>
      <c r="B43" s="58"/>
      <c r="C43" s="58"/>
      <c r="D43" s="58"/>
      <c r="E43" s="58"/>
      <c r="F43" s="58"/>
      <c r="G43" s="58"/>
      <c r="H43" s="59"/>
      <c r="I43" s="150" t="s">
        <v>328</v>
      </c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59"/>
      <c r="AP43" s="105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 s="155" customFormat="1" x14ac:dyDescent="0.25">
      <c r="A44" s="58" t="s">
        <v>81</v>
      </c>
      <c r="B44" s="58"/>
      <c r="C44" s="58"/>
      <c r="D44" s="58"/>
      <c r="E44" s="58"/>
      <c r="F44" s="58"/>
      <c r="G44" s="58"/>
      <c r="H44" s="59"/>
      <c r="I44" s="80" t="s">
        <v>82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1"/>
      <c r="AP44" s="60" t="s">
        <v>85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</row>
    <row r="45" spans="1:123" s="155" customFormat="1" x14ac:dyDescent="0.25">
      <c r="A45" s="58"/>
      <c r="B45" s="58"/>
      <c r="C45" s="58"/>
      <c r="D45" s="58"/>
      <c r="E45" s="58"/>
      <c r="F45" s="58"/>
      <c r="G45" s="58"/>
      <c r="H45" s="59"/>
      <c r="I45" s="81" t="s">
        <v>83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3"/>
      <c r="AP45" s="60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</row>
    <row r="46" spans="1:123" s="155" customFormat="1" x14ac:dyDescent="0.25">
      <c r="A46" s="58"/>
      <c r="B46" s="58"/>
      <c r="C46" s="58"/>
      <c r="D46" s="58"/>
      <c r="E46" s="58"/>
      <c r="F46" s="58"/>
      <c r="G46" s="58"/>
      <c r="H46" s="59"/>
      <c r="I46" s="81" t="s">
        <v>84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3"/>
      <c r="AP46" s="60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</row>
    <row r="47" spans="1:123" s="155" customFormat="1" ht="15.75" customHeight="1" x14ac:dyDescent="0.3">
      <c r="A47" s="58"/>
      <c r="B47" s="58"/>
      <c r="C47" s="58"/>
      <c r="D47" s="58"/>
      <c r="E47" s="58"/>
      <c r="F47" s="58"/>
      <c r="G47" s="58"/>
      <c r="H47" s="59"/>
      <c r="I47" s="150" t="s">
        <v>132</v>
      </c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59"/>
      <c r="AP47" s="60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</row>
    <row r="48" spans="1:123" s="155" customFormat="1" x14ac:dyDescent="0.25">
      <c r="A48" s="58" t="s">
        <v>86</v>
      </c>
      <c r="B48" s="58"/>
      <c r="C48" s="58"/>
      <c r="D48" s="58"/>
      <c r="E48" s="58"/>
      <c r="F48" s="58"/>
      <c r="G48" s="58"/>
      <c r="H48" s="59"/>
      <c r="I48" s="80" t="s">
        <v>87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60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26">
        <v>82105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>
        <f>BF48*1.072</f>
        <v>88016.560000000012</v>
      </c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>
        <f>CB48*1.042</f>
        <v>91713.255520000021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</row>
    <row r="49" spans="1:123" s="155" customFormat="1" x14ac:dyDescent="0.25">
      <c r="A49" s="58"/>
      <c r="B49" s="58"/>
      <c r="C49" s="58"/>
      <c r="D49" s="58"/>
      <c r="E49" s="58"/>
      <c r="F49" s="58"/>
      <c r="G49" s="58"/>
      <c r="H49" s="59"/>
      <c r="I49" s="81" t="s">
        <v>88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3"/>
      <c r="AP49" s="60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>
        <f t="shared" ref="CB49:CB50" si="1">BF49*1.06</f>
        <v>0</v>
      </c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</row>
    <row r="50" spans="1:123" s="155" customFormat="1" x14ac:dyDescent="0.25">
      <c r="A50" s="58"/>
      <c r="B50" s="58"/>
      <c r="C50" s="58"/>
      <c r="D50" s="58"/>
      <c r="E50" s="58"/>
      <c r="F50" s="58"/>
      <c r="G50" s="58"/>
      <c r="H50" s="59"/>
      <c r="I50" s="81" t="s">
        <v>89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3"/>
      <c r="AP50" s="60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>
        <f t="shared" si="1"/>
        <v>0</v>
      </c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</row>
    <row r="51" spans="1:123" s="155" customFormat="1" x14ac:dyDescent="0.25">
      <c r="A51" s="58" t="s">
        <v>90</v>
      </c>
      <c r="B51" s="58"/>
      <c r="C51" s="58"/>
      <c r="D51" s="58"/>
      <c r="E51" s="58"/>
      <c r="F51" s="58"/>
      <c r="G51" s="58"/>
      <c r="H51" s="59"/>
      <c r="I51" s="80" t="s">
        <v>91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1"/>
      <c r="AP51" s="60" t="s">
        <v>45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26">
        <f>BF48-BF58</f>
        <v>53346.721000000005</v>
      </c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>
        <f>CB48-CB58</f>
        <v>57187.684912000012</v>
      </c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>
        <f>CB51*1.042</f>
        <v>59589.567678304011</v>
      </c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55" customFormat="1" ht="15.75" customHeight="1" x14ac:dyDescent="0.3">
      <c r="A52" s="58"/>
      <c r="B52" s="58"/>
      <c r="C52" s="58"/>
      <c r="D52" s="58"/>
      <c r="E52" s="58"/>
      <c r="F52" s="58"/>
      <c r="G52" s="58"/>
      <c r="H52" s="59"/>
      <c r="I52" s="150" t="s">
        <v>133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59"/>
      <c r="AP52" s="60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55" customFormat="1" ht="15.75" customHeight="1" x14ac:dyDescent="0.3">
      <c r="A53" s="58"/>
      <c r="B53" s="58"/>
      <c r="C53" s="58"/>
      <c r="D53" s="58"/>
      <c r="E53" s="58"/>
      <c r="F53" s="58"/>
      <c r="G53" s="58"/>
      <c r="H53" s="59"/>
      <c r="I53" s="160" t="s">
        <v>134</v>
      </c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2"/>
      <c r="AP53" s="60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55" customFormat="1" x14ac:dyDescent="0.25">
      <c r="A54" s="58"/>
      <c r="B54" s="58"/>
      <c r="C54" s="58"/>
      <c r="D54" s="58"/>
      <c r="E54" s="58"/>
      <c r="F54" s="58"/>
      <c r="G54" s="58"/>
      <c r="H54" s="58"/>
      <c r="I54" s="84" t="s">
        <v>92</v>
      </c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55" customFormat="1" x14ac:dyDescent="0.25">
      <c r="A55" s="58"/>
      <c r="B55" s="58"/>
      <c r="C55" s="58"/>
      <c r="D55" s="58"/>
      <c r="E55" s="58"/>
      <c r="F55" s="58"/>
      <c r="G55" s="58"/>
      <c r="H55" s="58"/>
      <c r="I55" s="78" t="s">
        <v>93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26">
        <v>21945.275000000001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f>BF55*1.072</f>
        <v>23525.334800000004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>
        <f>CB55*1.042</f>
        <v>24513.398861600006</v>
      </c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55" customFormat="1" x14ac:dyDescent="0.25">
      <c r="A56" s="58"/>
      <c r="B56" s="58"/>
      <c r="C56" s="58"/>
      <c r="D56" s="58"/>
      <c r="E56" s="58"/>
      <c r="F56" s="58"/>
      <c r="G56" s="58"/>
      <c r="H56" s="58"/>
      <c r="I56" s="78" t="s">
        <v>322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26">
        <v>611.19399999999996</v>
      </c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>
        <f>BF56*1.072</f>
        <v>655.19996800000001</v>
      </c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>
        <f>CB56*1.042</f>
        <v>682.71836665600006</v>
      </c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55" customFormat="1" x14ac:dyDescent="0.25">
      <c r="A57" s="58"/>
      <c r="B57" s="58"/>
      <c r="C57" s="58"/>
      <c r="D57" s="58"/>
      <c r="E57" s="58"/>
      <c r="F57" s="58"/>
      <c r="G57" s="58"/>
      <c r="H57" s="58"/>
      <c r="I57" s="79" t="s">
        <v>94</v>
      </c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26">
        <v>15345.116</v>
      </c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>
        <f>BF57*1.072</f>
        <v>16449.964352000003</v>
      </c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>
        <f>CB57*1.042</f>
        <v>17140.862854784002</v>
      </c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s="155" customFormat="1" x14ac:dyDescent="0.25">
      <c r="A58" s="58" t="s">
        <v>95</v>
      </c>
      <c r="B58" s="58"/>
      <c r="C58" s="58"/>
      <c r="D58" s="58"/>
      <c r="E58" s="58"/>
      <c r="F58" s="58"/>
      <c r="G58" s="58"/>
      <c r="H58" s="59"/>
      <c r="I58" s="80" t="s">
        <v>96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1"/>
      <c r="AP58" s="60" t="s">
        <v>45</v>
      </c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26">
        <f>927.583+36.702+27793.994</f>
        <v>28758.278999999999</v>
      </c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>
        <f>BF58*1.072</f>
        <v>30828.875088000001</v>
      </c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>
        <f>CX48-CX51</f>
        <v>32123.68784169601</v>
      </c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s="155" customFormat="1" ht="15.75" customHeight="1" x14ac:dyDescent="0.3">
      <c r="A59" s="58"/>
      <c r="B59" s="58"/>
      <c r="C59" s="58"/>
      <c r="D59" s="58"/>
      <c r="E59" s="58"/>
      <c r="F59" s="58"/>
      <c r="G59" s="58"/>
      <c r="H59" s="59"/>
      <c r="I59" s="150" t="s">
        <v>135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59"/>
      <c r="AP59" s="60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s="155" customFormat="1" ht="15.75" customHeight="1" x14ac:dyDescent="0.3">
      <c r="A60" s="58"/>
      <c r="B60" s="58"/>
      <c r="C60" s="58"/>
      <c r="D60" s="58"/>
      <c r="E60" s="58"/>
      <c r="F60" s="58"/>
      <c r="G60" s="58"/>
      <c r="H60" s="59"/>
      <c r="I60" s="150" t="s">
        <v>136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59"/>
      <c r="AP60" s="60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 s="155" customFormat="1" x14ac:dyDescent="0.25">
      <c r="A61" s="58" t="s">
        <v>97</v>
      </c>
      <c r="B61" s="58"/>
      <c r="C61" s="58"/>
      <c r="D61" s="58"/>
      <c r="E61" s="58"/>
      <c r="F61" s="58"/>
      <c r="G61" s="58"/>
      <c r="H61" s="59"/>
      <c r="I61" s="80" t="s">
        <v>98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1"/>
      <c r="AP61" s="60" t="s">
        <v>45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s="155" customFormat="1" x14ac:dyDescent="0.25">
      <c r="A62" s="58"/>
      <c r="B62" s="58"/>
      <c r="C62" s="58"/>
      <c r="D62" s="58"/>
      <c r="E62" s="58"/>
      <c r="F62" s="58"/>
      <c r="G62" s="58"/>
      <c r="H62" s="59"/>
      <c r="I62" s="52" t="s">
        <v>99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9"/>
      <c r="AP62" s="60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55" customFormat="1" x14ac:dyDescent="0.25">
      <c r="A63" s="58" t="s">
        <v>100</v>
      </c>
      <c r="B63" s="58"/>
      <c r="C63" s="58"/>
      <c r="D63" s="58"/>
      <c r="E63" s="58"/>
      <c r="F63" s="58"/>
      <c r="G63" s="58"/>
      <c r="H63" s="59"/>
      <c r="I63" s="80" t="s">
        <v>101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1"/>
      <c r="AP63" s="60" t="s">
        <v>45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55" customFormat="1" x14ac:dyDescent="0.25">
      <c r="A64" s="58"/>
      <c r="B64" s="58"/>
      <c r="C64" s="58"/>
      <c r="D64" s="58"/>
      <c r="E64" s="58"/>
      <c r="F64" s="58"/>
      <c r="G64" s="58"/>
      <c r="H64" s="59"/>
      <c r="I64" s="81" t="s">
        <v>102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3"/>
      <c r="AP64" s="60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55" customFormat="1" x14ac:dyDescent="0.25">
      <c r="A65" s="58" t="s">
        <v>103</v>
      </c>
      <c r="B65" s="58"/>
      <c r="C65" s="58"/>
      <c r="D65" s="58"/>
      <c r="E65" s="58"/>
      <c r="F65" s="58"/>
      <c r="G65" s="58"/>
      <c r="H65" s="59"/>
      <c r="I65" s="80" t="s">
        <v>104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1"/>
      <c r="AP65" s="60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s="155" customFormat="1" x14ac:dyDescent="0.25">
      <c r="A66" s="58"/>
      <c r="B66" s="58"/>
      <c r="C66" s="58"/>
      <c r="D66" s="58"/>
      <c r="E66" s="58"/>
      <c r="F66" s="58"/>
      <c r="G66" s="58"/>
      <c r="H66" s="59"/>
      <c r="I66" s="81" t="s">
        <v>105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3"/>
      <c r="AP66" s="60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s="155" customFormat="1" x14ac:dyDescent="0.25">
      <c r="A67" s="58"/>
      <c r="B67" s="58"/>
      <c r="C67" s="58"/>
      <c r="D67" s="58"/>
      <c r="E67" s="58"/>
      <c r="F67" s="58"/>
      <c r="G67" s="58"/>
      <c r="H67" s="59"/>
      <c r="I67" s="52" t="s">
        <v>80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9"/>
      <c r="AP67" s="60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 s="155" customFormat="1" x14ac:dyDescent="0.25">
      <c r="A68" s="58"/>
      <c r="B68" s="58"/>
      <c r="C68" s="58"/>
      <c r="D68" s="58"/>
      <c r="E68" s="58"/>
      <c r="F68" s="58"/>
      <c r="G68" s="58"/>
      <c r="H68" s="58"/>
      <c r="I68" s="173" t="s">
        <v>106</v>
      </c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s="155" customFormat="1" ht="15.75" customHeight="1" x14ac:dyDescent="0.3">
      <c r="A69" s="58"/>
      <c r="B69" s="58"/>
      <c r="C69" s="58"/>
      <c r="D69" s="58"/>
      <c r="E69" s="58"/>
      <c r="F69" s="58"/>
      <c r="G69" s="58"/>
      <c r="H69" s="58"/>
      <c r="I69" s="174" t="s">
        <v>137</v>
      </c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58" t="s">
        <v>107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 s="155" customFormat="1" x14ac:dyDescent="0.25">
      <c r="A70" s="58"/>
      <c r="B70" s="58"/>
      <c r="C70" s="58"/>
      <c r="D70" s="58"/>
      <c r="E70" s="58"/>
      <c r="F70" s="58"/>
      <c r="G70" s="58"/>
      <c r="H70" s="59"/>
      <c r="I70" s="80" t="s">
        <v>108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1"/>
      <c r="AP70" s="60" t="s">
        <v>45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s="155" customFormat="1" ht="15.75" customHeight="1" x14ac:dyDescent="0.3">
      <c r="A71" s="58"/>
      <c r="B71" s="58"/>
      <c r="C71" s="58"/>
      <c r="D71" s="58"/>
      <c r="E71" s="58"/>
      <c r="F71" s="58"/>
      <c r="G71" s="58"/>
      <c r="H71" s="59"/>
      <c r="I71" s="160" t="s">
        <v>138</v>
      </c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2"/>
      <c r="AP71" s="60" t="s">
        <v>109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s="155" customFormat="1" x14ac:dyDescent="0.25">
      <c r="A72" s="58" t="s">
        <v>110</v>
      </c>
      <c r="B72" s="58"/>
      <c r="C72" s="58"/>
      <c r="D72" s="58"/>
      <c r="E72" s="58"/>
      <c r="F72" s="58"/>
      <c r="G72" s="58"/>
      <c r="H72" s="59"/>
      <c r="I72" s="81" t="s">
        <v>111</v>
      </c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3"/>
      <c r="AP72" s="60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s="155" customFormat="1" x14ac:dyDescent="0.25">
      <c r="A73" s="58"/>
      <c r="B73" s="58"/>
      <c r="C73" s="58"/>
      <c r="D73" s="58"/>
      <c r="E73" s="58"/>
      <c r="F73" s="58"/>
      <c r="G73" s="58"/>
      <c r="H73" s="59"/>
      <c r="I73" s="81" t="s">
        <v>239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3"/>
      <c r="AP73" s="60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s="155" customFormat="1" x14ac:dyDescent="0.25">
      <c r="A74" s="58"/>
      <c r="B74" s="58"/>
      <c r="C74" s="58"/>
      <c r="D74" s="58"/>
      <c r="E74" s="58"/>
      <c r="F74" s="58"/>
      <c r="G74" s="58"/>
      <c r="H74" s="59"/>
      <c r="I74" s="81" t="s">
        <v>112</v>
      </c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3"/>
      <c r="AP74" s="60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s="155" customFormat="1" x14ac:dyDescent="0.25">
      <c r="A75" s="58" t="s">
        <v>113</v>
      </c>
      <c r="B75" s="58"/>
      <c r="C75" s="58"/>
      <c r="D75" s="58"/>
      <c r="E75" s="58"/>
      <c r="F75" s="58"/>
      <c r="G75" s="58"/>
      <c r="H75" s="59"/>
      <c r="I75" s="80" t="s">
        <v>114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1"/>
      <c r="AP75" s="60" t="s">
        <v>116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30">
        <v>38</v>
      </c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>
        <v>40</v>
      </c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>
        <v>40</v>
      </c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155" customFormat="1" x14ac:dyDescent="0.25">
      <c r="A76" s="58"/>
      <c r="B76" s="58"/>
      <c r="C76" s="58"/>
      <c r="D76" s="58"/>
      <c r="E76" s="58"/>
      <c r="F76" s="58"/>
      <c r="G76" s="58"/>
      <c r="H76" s="59"/>
      <c r="I76" s="52" t="s">
        <v>115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9"/>
      <c r="AP76" s="63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s="155" customFormat="1" x14ac:dyDescent="0.25">
      <c r="A77" s="58" t="s">
        <v>117</v>
      </c>
      <c r="B77" s="58"/>
      <c r="C77" s="58"/>
      <c r="D77" s="58"/>
      <c r="E77" s="58"/>
      <c r="F77" s="58"/>
      <c r="G77" s="58"/>
      <c r="H77" s="59"/>
      <c r="I77" s="81" t="s">
        <v>118</v>
      </c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61" t="s">
        <v>45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3"/>
      <c r="BF77" s="28">
        <f>BF55/BF75/12</f>
        <v>48.125603070175437</v>
      </c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8">
        <f>CB55/CB75/12</f>
        <v>49.01111416666668</v>
      </c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8">
        <f>CX55/CX75/12</f>
        <v>51.069580961666681</v>
      </c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5" customFormat="1" x14ac:dyDescent="0.25">
      <c r="A78" s="58"/>
      <c r="B78" s="58"/>
      <c r="C78" s="58"/>
      <c r="D78" s="58"/>
      <c r="E78" s="58"/>
      <c r="F78" s="58"/>
      <c r="G78" s="58"/>
      <c r="H78" s="59"/>
      <c r="I78" s="52" t="s">
        <v>119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57" t="s">
        <v>120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5"/>
      <c r="BF78" s="28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8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8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5" customFormat="1" x14ac:dyDescent="0.25">
      <c r="A79" s="58" t="s">
        <v>121</v>
      </c>
      <c r="B79" s="58"/>
      <c r="C79" s="58"/>
      <c r="D79" s="58"/>
      <c r="E79" s="58"/>
      <c r="F79" s="58"/>
      <c r="G79" s="58"/>
      <c r="H79" s="59"/>
      <c r="I79" s="81" t="s">
        <v>122</v>
      </c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3"/>
      <c r="AP79" s="31" t="s">
        <v>341</v>
      </c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3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</row>
    <row r="80" spans="1:123" s="155" customFormat="1" x14ac:dyDescent="0.25">
      <c r="A80" s="58"/>
      <c r="B80" s="58"/>
      <c r="C80" s="58"/>
      <c r="D80" s="58"/>
      <c r="E80" s="58"/>
      <c r="F80" s="58"/>
      <c r="G80" s="58"/>
      <c r="H80" s="59"/>
      <c r="I80" s="81" t="s">
        <v>123</v>
      </c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3"/>
      <c r="AP80" s="34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</row>
    <row r="81" spans="1:123" s="155" customFormat="1" x14ac:dyDescent="0.25">
      <c r="A81" s="58"/>
      <c r="B81" s="58"/>
      <c r="C81" s="58"/>
      <c r="D81" s="58"/>
      <c r="E81" s="58"/>
      <c r="F81" s="58"/>
      <c r="G81" s="58"/>
      <c r="H81" s="59"/>
      <c r="I81" s="52" t="s">
        <v>124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9"/>
      <c r="AP81" s="37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9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</row>
    <row r="82" spans="1:123" s="155" customFormat="1" x14ac:dyDescent="0.25">
      <c r="A82" s="58"/>
      <c r="B82" s="58"/>
      <c r="C82" s="58"/>
      <c r="D82" s="58"/>
      <c r="E82" s="58"/>
      <c r="F82" s="58"/>
      <c r="G82" s="58"/>
      <c r="H82" s="58"/>
      <c r="I82" s="175" t="s">
        <v>106</v>
      </c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s="155" customFormat="1" x14ac:dyDescent="0.25">
      <c r="A83" s="58"/>
      <c r="B83" s="58"/>
      <c r="C83" s="58"/>
      <c r="D83" s="58"/>
      <c r="E83" s="58"/>
      <c r="F83" s="58"/>
      <c r="G83" s="58"/>
      <c r="H83" s="59"/>
      <c r="I83" s="80" t="s">
        <v>139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1"/>
      <c r="AP83" s="60" t="s">
        <v>45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26">
        <v>1110.9000000000001</v>
      </c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>
        <v>1110.9000000000001</v>
      </c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>
        <v>1110.9000000000001</v>
      </c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s="155" customFormat="1" x14ac:dyDescent="0.25">
      <c r="A84" s="58"/>
      <c r="B84" s="58"/>
      <c r="C84" s="58"/>
      <c r="D84" s="58"/>
      <c r="E84" s="58"/>
      <c r="F84" s="58"/>
      <c r="G84" s="58"/>
      <c r="H84" s="59"/>
      <c r="I84" s="81" t="s">
        <v>140</v>
      </c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3"/>
      <c r="AP84" s="60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 s="155" customFormat="1" x14ac:dyDescent="0.25">
      <c r="A85" s="58"/>
      <c r="B85" s="58"/>
      <c r="C85" s="58"/>
      <c r="D85" s="58"/>
      <c r="E85" s="58"/>
      <c r="F85" s="58"/>
      <c r="G85" s="58"/>
      <c r="H85" s="59"/>
      <c r="I85" s="80" t="s">
        <v>125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1"/>
      <c r="AP85" s="60" t="s">
        <v>45</v>
      </c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</row>
    <row r="86" spans="1:123" s="155" customFormat="1" x14ac:dyDescent="0.25">
      <c r="A86" s="58"/>
      <c r="B86" s="58"/>
      <c r="C86" s="58"/>
      <c r="D86" s="58"/>
      <c r="E86" s="58"/>
      <c r="F86" s="58"/>
      <c r="G86" s="58"/>
      <c r="H86" s="59"/>
      <c r="I86" s="81" t="s">
        <v>126</v>
      </c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3"/>
      <c r="AP86" s="60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</row>
    <row r="87" spans="1:123" s="155" customFormat="1" x14ac:dyDescent="0.25">
      <c r="A87" s="58"/>
      <c r="B87" s="58"/>
      <c r="C87" s="58"/>
      <c r="D87" s="58"/>
      <c r="E87" s="58"/>
      <c r="F87" s="58"/>
      <c r="G87" s="58"/>
      <c r="H87" s="59"/>
      <c r="I87" s="52" t="s">
        <v>127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9"/>
      <c r="AP87" s="60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</row>
    <row r="88" spans="1:123" ht="24.9" customHeight="1" x14ac:dyDescent="0.3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</row>
    <row r="89" spans="1:123" s="177" customFormat="1" ht="12" customHeight="1" x14ac:dyDescent="0.25">
      <c r="A89" s="176" t="s">
        <v>141</v>
      </c>
    </row>
    <row r="90" spans="1:123" s="177" customFormat="1" ht="12" customHeight="1" x14ac:dyDescent="0.25">
      <c r="A90" s="176" t="s">
        <v>142</v>
      </c>
    </row>
    <row r="91" spans="1:123" s="177" customFormat="1" ht="12" customHeight="1" x14ac:dyDescent="0.25">
      <c r="A91" s="176" t="s">
        <v>143</v>
      </c>
    </row>
    <row r="92" spans="1:123" s="177" customFormat="1" ht="12" customHeight="1" x14ac:dyDescent="0.25">
      <c r="A92" s="176" t="s">
        <v>144</v>
      </c>
    </row>
  </sheetData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DT160"/>
  <sheetViews>
    <sheetView zoomScale="120" zoomScaleNormal="120" workbookViewId="0">
      <selection activeCell="A5" sqref="A5:DS5"/>
    </sheetView>
  </sheetViews>
  <sheetFormatPr defaultColWidth="1.109375" defaultRowHeight="15.6" x14ac:dyDescent="0.3"/>
  <cols>
    <col min="1" max="7" width="1.109375" style="154"/>
    <col min="8" max="8" width="3.33203125" style="154" customWidth="1"/>
    <col min="9" max="126" width="1.109375" style="154"/>
    <col min="127" max="127" width="1.109375" style="154" customWidth="1"/>
    <col min="128" max="16384" width="1.109375" style="154"/>
  </cols>
  <sheetData>
    <row r="1" spans="1:124" s="151" customFormat="1" ht="10.199999999999999" x14ac:dyDescent="0.2">
      <c r="DS1" s="152" t="s">
        <v>147</v>
      </c>
      <c r="DT1" s="152"/>
    </row>
    <row r="2" spans="1:124" s="151" customFormat="1" ht="10.199999999999999" x14ac:dyDescent="0.2">
      <c r="DS2" s="152" t="s">
        <v>10</v>
      </c>
      <c r="DT2" s="152"/>
    </row>
    <row r="3" spans="1:124" s="151" customFormat="1" ht="10.199999999999999" x14ac:dyDescent="0.2">
      <c r="DS3" s="152" t="s">
        <v>11</v>
      </c>
      <c r="DT3" s="152"/>
    </row>
    <row r="5" spans="1:124" s="153" customFormat="1" ht="18" x14ac:dyDescent="0.35">
      <c r="A5" s="43" t="s">
        <v>148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</row>
    <row r="7" spans="1:124" s="154" customFormat="1" x14ac:dyDescent="0.3">
      <c r="A7" s="44" t="s">
        <v>26</v>
      </c>
      <c r="B7" s="45"/>
      <c r="C7" s="45"/>
      <c r="D7" s="45"/>
      <c r="E7" s="45"/>
      <c r="F7" s="45"/>
      <c r="G7" s="45"/>
      <c r="H7" s="46"/>
      <c r="I7" s="44" t="s">
        <v>28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44" t="s">
        <v>29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44" t="s">
        <v>31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6"/>
      <c r="CB7" s="44" t="s">
        <v>35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6"/>
      <c r="CX7" s="44" t="s">
        <v>33</v>
      </c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6"/>
    </row>
    <row r="8" spans="1:124" s="154" customFormat="1" x14ac:dyDescent="0.3">
      <c r="A8" s="40" t="s">
        <v>27</v>
      </c>
      <c r="B8" s="41"/>
      <c r="C8" s="41"/>
      <c r="D8" s="41"/>
      <c r="E8" s="41"/>
      <c r="F8" s="41"/>
      <c r="G8" s="41"/>
      <c r="H8" s="42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  <c r="AP8" s="40" t="s">
        <v>30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40" t="s">
        <v>32</v>
      </c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0" t="s">
        <v>36</v>
      </c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2"/>
      <c r="CX8" s="40" t="s">
        <v>34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2"/>
    </row>
    <row r="9" spans="1:124" s="154" customFormat="1" ht="19.5" customHeight="1" x14ac:dyDescent="0.3">
      <c r="A9" s="40"/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53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5"/>
      <c r="BF9" s="53" t="s">
        <v>345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5"/>
      <c r="CB9" s="53" t="s">
        <v>346</v>
      </c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5"/>
      <c r="CX9" s="53" t="s">
        <v>347</v>
      </c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5"/>
    </row>
    <row r="10" spans="1:124" s="155" customFormat="1" x14ac:dyDescent="0.25">
      <c r="A10" s="61" t="s">
        <v>37</v>
      </c>
      <c r="B10" s="62"/>
      <c r="C10" s="62"/>
      <c r="D10" s="62"/>
      <c r="E10" s="62"/>
      <c r="F10" s="62"/>
      <c r="G10" s="62"/>
      <c r="H10" s="63"/>
      <c r="I10" s="50" t="s">
        <v>149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1"/>
      <c r="AP10" s="66" t="s">
        <v>69</v>
      </c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47">
        <f>BF13+BF84+BF98</f>
        <v>264508.38399999996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72">
        <f>CB13+CB84+CB98</f>
        <v>245735.3</v>
      </c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4"/>
      <c r="CX10" s="47">
        <f>CX13+CX84+CX98</f>
        <v>267580.61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4" s="155" customFormat="1" x14ac:dyDescent="0.25">
      <c r="A11" s="57"/>
      <c r="B11" s="64"/>
      <c r="C11" s="64"/>
      <c r="D11" s="64"/>
      <c r="E11" s="64"/>
      <c r="F11" s="64"/>
      <c r="G11" s="64"/>
      <c r="H11" s="65"/>
      <c r="I11" s="48" t="s">
        <v>150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P11" s="69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75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4" s="155" customFormat="1" x14ac:dyDescent="0.25">
      <c r="A12" s="57"/>
      <c r="B12" s="64"/>
      <c r="C12" s="64"/>
      <c r="D12" s="64"/>
      <c r="E12" s="64"/>
      <c r="F12" s="64"/>
      <c r="G12" s="64"/>
      <c r="H12" s="65"/>
      <c r="I12" s="48" t="s">
        <v>92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60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 s="155" customFormat="1" x14ac:dyDescent="0.25">
      <c r="A13" s="56" t="s">
        <v>44</v>
      </c>
      <c r="B13" s="56"/>
      <c r="C13" s="56"/>
      <c r="D13" s="56"/>
      <c r="E13" s="56"/>
      <c r="F13" s="56"/>
      <c r="G13" s="56"/>
      <c r="H13" s="57"/>
      <c r="I13" s="81" t="s">
        <v>151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3"/>
      <c r="AP13" s="60" t="s">
        <v>69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47">
        <f>BF15+BF18</f>
        <v>88960.736000000004</v>
      </c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>
        <f>CB15+CB18</f>
        <v>88361.8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>
        <f>CX15+CX18</f>
        <v>90371.610000000015</v>
      </c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</row>
    <row r="14" spans="1:124" s="155" customFormat="1" x14ac:dyDescent="0.25">
      <c r="A14" s="58"/>
      <c r="B14" s="58"/>
      <c r="C14" s="58"/>
      <c r="D14" s="58"/>
      <c r="E14" s="58"/>
      <c r="F14" s="58"/>
      <c r="G14" s="58"/>
      <c r="H14" s="59"/>
      <c r="I14" s="52" t="s">
        <v>152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60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4" s="155" customFormat="1" x14ac:dyDescent="0.25">
      <c r="A15" s="58" t="s">
        <v>153</v>
      </c>
      <c r="B15" s="58"/>
      <c r="C15" s="58"/>
      <c r="D15" s="58"/>
      <c r="E15" s="58"/>
      <c r="F15" s="58"/>
      <c r="G15" s="58"/>
      <c r="H15" s="58"/>
      <c r="I15" s="84" t="s">
        <v>154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58" t="s">
        <v>69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29">
        <f>BF16+BF17</f>
        <v>0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>
        <f>CB16+CB17</f>
        <v>0</v>
      </c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>
        <f>CX16+CX17</f>
        <v>0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 s="155" customFormat="1" x14ac:dyDescent="0.25">
      <c r="A16" s="58"/>
      <c r="B16" s="58"/>
      <c r="C16" s="58"/>
      <c r="D16" s="58"/>
      <c r="E16" s="58"/>
      <c r="F16" s="58"/>
      <c r="G16" s="58"/>
      <c r="H16" s="58"/>
      <c r="I16" s="78" t="s">
        <v>155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58" t="s">
        <v>69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29">
        <f>BF29+BF40+BF51+BF63+BF71+BF79</f>
        <v>0</v>
      </c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>
        <f>CB29+CB40+CB51+CB63+CB71+CB79</f>
        <v>0</v>
      </c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>
        <f>CX29+CX40+CX51+CX63+CX71+CX79</f>
        <v>0</v>
      </c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5" customFormat="1" x14ac:dyDescent="0.25">
      <c r="A17" s="58"/>
      <c r="B17" s="58"/>
      <c r="C17" s="58"/>
      <c r="D17" s="58"/>
      <c r="E17" s="58"/>
      <c r="F17" s="58"/>
      <c r="G17" s="58"/>
      <c r="H17" s="58"/>
      <c r="I17" s="78" t="s">
        <v>156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58" t="s">
        <v>69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29">
        <f>BF30+BF41+BF52+BF64+BF72+BF80</f>
        <v>0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>
        <f>CB30+CB41+CB52+CB64+CB72+CB80</f>
        <v>0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>
        <f>CX30+CX41+CX52+CX64+CX72+CX80</f>
        <v>0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5" customFormat="1" x14ac:dyDescent="0.25">
      <c r="A18" s="58" t="s">
        <v>157</v>
      </c>
      <c r="B18" s="58"/>
      <c r="C18" s="58"/>
      <c r="D18" s="58"/>
      <c r="E18" s="58"/>
      <c r="F18" s="58"/>
      <c r="G18" s="58"/>
      <c r="H18" s="58"/>
      <c r="I18" s="78" t="s">
        <v>158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58" t="s">
        <v>69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85">
        <f>BF19+BF20</f>
        <v>88960.736000000004</v>
      </c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>
        <f>CB19+CB20</f>
        <v>88361.8</v>
      </c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>
        <f>CX19+CX20</f>
        <v>90371.610000000015</v>
      </c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</row>
    <row r="19" spans="1:123" s="155" customFormat="1" x14ac:dyDescent="0.25">
      <c r="A19" s="58"/>
      <c r="B19" s="58"/>
      <c r="C19" s="58"/>
      <c r="D19" s="58"/>
      <c r="E19" s="58"/>
      <c r="F19" s="58"/>
      <c r="G19" s="58"/>
      <c r="H19" s="58"/>
      <c r="I19" s="78" t="s">
        <v>155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58" t="s">
        <v>69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85">
        <f>BF32+BF43+BF54+BF66+BF74+BF82</f>
        <v>45149.94</v>
      </c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>
        <f>CB32+CB43+CB54+CB66+CB74+CB82</f>
        <v>44435.199999999997</v>
      </c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>
        <f>CX32+CX43+CX54+CX66+CX74+CX82</f>
        <v>45866.000000000007</v>
      </c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</row>
    <row r="20" spans="1:123" s="155" customFormat="1" x14ac:dyDescent="0.25">
      <c r="A20" s="58"/>
      <c r="B20" s="58"/>
      <c r="C20" s="58"/>
      <c r="D20" s="58"/>
      <c r="E20" s="58"/>
      <c r="F20" s="58"/>
      <c r="G20" s="58"/>
      <c r="H20" s="58"/>
      <c r="I20" s="78" t="s">
        <v>156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58" t="s">
        <v>69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85">
        <f>BF33+BF44+BF55+BF67+BF75+BF83</f>
        <v>43810.796000000002</v>
      </c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>
        <f>CB33+CB44+CB55+CB67+CB75+CB83</f>
        <v>43926.600000000006</v>
      </c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>
        <f>CX33+CX44+CX55+CX67+CX75+CX83</f>
        <v>44505.61</v>
      </c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</row>
    <row r="21" spans="1:123" s="155" customFormat="1" x14ac:dyDescent="0.25">
      <c r="A21" s="58"/>
      <c r="B21" s="58"/>
      <c r="C21" s="58"/>
      <c r="D21" s="58"/>
      <c r="E21" s="58"/>
      <c r="F21" s="58"/>
      <c r="G21" s="58"/>
      <c r="H21" s="58"/>
      <c r="I21" s="79" t="s">
        <v>92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5" customFormat="1" x14ac:dyDescent="0.25">
      <c r="A22" s="58" t="s">
        <v>159</v>
      </c>
      <c r="B22" s="58"/>
      <c r="C22" s="58"/>
      <c r="D22" s="58"/>
      <c r="E22" s="58"/>
      <c r="F22" s="58"/>
      <c r="G22" s="58"/>
      <c r="H22" s="59"/>
      <c r="I22" s="80" t="s">
        <v>160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1"/>
      <c r="AP22" s="60" t="s">
        <v>69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47">
        <f>BF28+BF31</f>
        <v>60592.639999999999</v>
      </c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>
        <f>CB28+CB31</f>
        <v>60007.69</v>
      </c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>
        <f>CX28+CX31</f>
        <v>61099.69</v>
      </c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s="155" customFormat="1" x14ac:dyDescent="0.25">
      <c r="A23" s="58"/>
      <c r="B23" s="58"/>
      <c r="C23" s="58"/>
      <c r="D23" s="58"/>
      <c r="E23" s="58"/>
      <c r="F23" s="58"/>
      <c r="G23" s="58"/>
      <c r="H23" s="59"/>
      <c r="I23" s="81" t="s">
        <v>161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3"/>
      <c r="AP23" s="60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s="155" customFormat="1" x14ac:dyDescent="0.25">
      <c r="A24" s="58"/>
      <c r="B24" s="58"/>
      <c r="C24" s="58"/>
      <c r="D24" s="58"/>
      <c r="E24" s="58"/>
      <c r="F24" s="58"/>
      <c r="G24" s="58"/>
      <c r="H24" s="59"/>
      <c r="I24" s="81" t="s">
        <v>162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3"/>
      <c r="AP24" s="60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s="155" customFormat="1" x14ac:dyDescent="0.25">
      <c r="A25" s="58"/>
      <c r="B25" s="58"/>
      <c r="C25" s="58"/>
      <c r="D25" s="58"/>
      <c r="E25" s="58"/>
      <c r="F25" s="58"/>
      <c r="G25" s="58"/>
      <c r="H25" s="59"/>
      <c r="I25" s="81" t="s">
        <v>163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3"/>
      <c r="AP25" s="60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s="155" customFormat="1" x14ac:dyDescent="0.25">
      <c r="A26" s="58"/>
      <c r="B26" s="58"/>
      <c r="C26" s="58"/>
      <c r="D26" s="58"/>
      <c r="E26" s="58"/>
      <c r="F26" s="58"/>
      <c r="G26" s="58"/>
      <c r="H26" s="59"/>
      <c r="I26" s="81" t="s">
        <v>164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3"/>
      <c r="AP26" s="60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s="155" customFormat="1" x14ac:dyDescent="0.25">
      <c r="A27" s="58"/>
      <c r="B27" s="58"/>
      <c r="C27" s="58"/>
      <c r="D27" s="58"/>
      <c r="E27" s="58"/>
      <c r="F27" s="58"/>
      <c r="G27" s="58"/>
      <c r="H27" s="59"/>
      <c r="I27" s="52" t="s">
        <v>165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  <c r="AP27" s="60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s="155" customFormat="1" x14ac:dyDescent="0.25">
      <c r="A28" s="58" t="s">
        <v>25</v>
      </c>
      <c r="B28" s="58"/>
      <c r="C28" s="58"/>
      <c r="D28" s="58"/>
      <c r="E28" s="58"/>
      <c r="F28" s="58"/>
      <c r="G28" s="58"/>
      <c r="H28" s="58"/>
      <c r="I28" s="84" t="s">
        <v>154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58" t="s">
        <v>69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29">
        <f>BF29+BF30</f>
        <v>0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>
        <f>CB29+CB30</f>
        <v>0</v>
      </c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>
        <f>CX29+CX30</f>
        <v>0</v>
      </c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5" customFormat="1" x14ac:dyDescent="0.25">
      <c r="A29" s="58"/>
      <c r="B29" s="58"/>
      <c r="C29" s="58"/>
      <c r="D29" s="58"/>
      <c r="E29" s="58"/>
      <c r="F29" s="58"/>
      <c r="G29" s="58"/>
      <c r="H29" s="58"/>
      <c r="I29" s="78" t="s">
        <v>155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58" t="s">
        <v>69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5" customFormat="1" x14ac:dyDescent="0.25">
      <c r="A30" s="58"/>
      <c r="B30" s="58"/>
      <c r="C30" s="58"/>
      <c r="D30" s="58"/>
      <c r="E30" s="58"/>
      <c r="F30" s="58"/>
      <c r="G30" s="58"/>
      <c r="H30" s="58"/>
      <c r="I30" s="78" t="s">
        <v>156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58" t="s">
        <v>69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5" customFormat="1" x14ac:dyDescent="0.25">
      <c r="A31" s="58" t="s">
        <v>166</v>
      </c>
      <c r="B31" s="58"/>
      <c r="C31" s="58"/>
      <c r="D31" s="58"/>
      <c r="E31" s="58"/>
      <c r="F31" s="58"/>
      <c r="G31" s="58"/>
      <c r="H31" s="58"/>
      <c r="I31" s="78" t="s">
        <v>158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58" t="s">
        <v>69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85">
        <f>BF32+BF33</f>
        <v>60592.639999999999</v>
      </c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>
        <f>CB32+CB33</f>
        <v>60007.69</v>
      </c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>
        <f>CX32+CX33</f>
        <v>61099.69</v>
      </c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</row>
    <row r="32" spans="1:123" s="155" customFormat="1" x14ac:dyDescent="0.25">
      <c r="A32" s="58"/>
      <c r="B32" s="58"/>
      <c r="C32" s="58"/>
      <c r="D32" s="58"/>
      <c r="E32" s="58"/>
      <c r="F32" s="58"/>
      <c r="G32" s="58"/>
      <c r="H32" s="58"/>
      <c r="I32" s="78" t="s">
        <v>155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58" t="s">
        <v>69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86">
        <v>30305.56</v>
      </c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28"/>
      <c r="CB32" s="29">
        <v>29850.97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>
        <v>30786.18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5" customFormat="1" x14ac:dyDescent="0.25">
      <c r="A33" s="58"/>
      <c r="B33" s="58"/>
      <c r="C33" s="58"/>
      <c r="D33" s="58"/>
      <c r="E33" s="58"/>
      <c r="F33" s="58"/>
      <c r="G33" s="58"/>
      <c r="H33" s="58"/>
      <c r="I33" s="78" t="s">
        <v>156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58" t="s">
        <v>69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86">
        <v>30287.08</v>
      </c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28"/>
      <c r="CB33" s="29">
        <v>30156.720000000001</v>
      </c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>
        <v>30313.51</v>
      </c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6" customFormat="1" x14ac:dyDescent="0.25">
      <c r="A34" s="58" t="s">
        <v>167</v>
      </c>
      <c r="B34" s="58"/>
      <c r="C34" s="58"/>
      <c r="D34" s="58"/>
      <c r="E34" s="58"/>
      <c r="F34" s="58"/>
      <c r="G34" s="58"/>
      <c r="H34" s="59"/>
      <c r="I34" s="80" t="s">
        <v>160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66" t="s">
        <v>69</v>
      </c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8"/>
      <c r="BF34" s="47">
        <f>BF39+BF42</f>
        <v>12771.2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>
        <f>CB39+CB42</f>
        <v>12833.15</v>
      </c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>
        <f>CX39+CX42</f>
        <v>12874.810000000001</v>
      </c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s="156" customFormat="1" x14ac:dyDescent="0.25">
      <c r="A35" s="58"/>
      <c r="B35" s="58"/>
      <c r="C35" s="58"/>
      <c r="D35" s="58"/>
      <c r="E35" s="58"/>
      <c r="F35" s="58"/>
      <c r="G35" s="58"/>
      <c r="H35" s="59"/>
      <c r="I35" s="81" t="s">
        <v>161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  <c r="AP35" s="88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90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s="156" customFormat="1" x14ac:dyDescent="0.25">
      <c r="A36" s="58"/>
      <c r="B36" s="58"/>
      <c r="C36" s="58"/>
      <c r="D36" s="58"/>
      <c r="E36" s="58"/>
      <c r="F36" s="58"/>
      <c r="G36" s="58"/>
      <c r="H36" s="59"/>
      <c r="I36" s="81" t="s">
        <v>168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3"/>
      <c r="AP36" s="88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90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s="156" customFormat="1" x14ac:dyDescent="0.25">
      <c r="A37" s="58"/>
      <c r="B37" s="58"/>
      <c r="C37" s="58"/>
      <c r="D37" s="58"/>
      <c r="E37" s="58"/>
      <c r="F37" s="58"/>
      <c r="G37" s="58"/>
      <c r="H37" s="59"/>
      <c r="I37" s="81" t="s">
        <v>169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3"/>
      <c r="AP37" s="88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90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</row>
    <row r="38" spans="1:123" s="156" customFormat="1" x14ac:dyDescent="0.25">
      <c r="A38" s="58"/>
      <c r="B38" s="58"/>
      <c r="C38" s="58"/>
      <c r="D38" s="58"/>
      <c r="E38" s="58"/>
      <c r="F38" s="58"/>
      <c r="G38" s="58"/>
      <c r="H38" s="59"/>
      <c r="I38" s="52" t="s">
        <v>326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  <c r="AP38" s="69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1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</row>
    <row r="39" spans="1:123" s="155" customFormat="1" x14ac:dyDescent="0.25">
      <c r="A39" s="58" t="s">
        <v>170</v>
      </c>
      <c r="B39" s="58"/>
      <c r="C39" s="58"/>
      <c r="D39" s="58"/>
      <c r="E39" s="58"/>
      <c r="F39" s="58"/>
      <c r="G39" s="58"/>
      <c r="H39" s="58"/>
      <c r="I39" s="84" t="s">
        <v>154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58" t="s">
        <v>69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29">
        <f>BF40+BF41</f>
        <v>0</v>
      </c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>
        <f>CB40+CB41</f>
        <v>0</v>
      </c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>
        <f>CX40+CX41</f>
        <v>0</v>
      </c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s="155" customFormat="1" x14ac:dyDescent="0.25">
      <c r="A40" s="58"/>
      <c r="B40" s="58"/>
      <c r="C40" s="58"/>
      <c r="D40" s="58"/>
      <c r="E40" s="58"/>
      <c r="F40" s="58"/>
      <c r="G40" s="58"/>
      <c r="H40" s="58"/>
      <c r="I40" s="78" t="s">
        <v>155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58" t="s">
        <v>69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5" customFormat="1" x14ac:dyDescent="0.25">
      <c r="A41" s="58"/>
      <c r="B41" s="58"/>
      <c r="C41" s="58"/>
      <c r="D41" s="58"/>
      <c r="E41" s="58"/>
      <c r="F41" s="58"/>
      <c r="G41" s="58"/>
      <c r="H41" s="58"/>
      <c r="I41" s="78" t="s">
        <v>156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58" t="s">
        <v>69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s="155" customFormat="1" x14ac:dyDescent="0.25">
      <c r="A42" s="58" t="s">
        <v>171</v>
      </c>
      <c r="B42" s="58"/>
      <c r="C42" s="58"/>
      <c r="D42" s="58"/>
      <c r="E42" s="58"/>
      <c r="F42" s="58"/>
      <c r="G42" s="58"/>
      <c r="H42" s="58"/>
      <c r="I42" s="78" t="s">
        <v>158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58" t="s">
        <v>69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85">
        <f>BF43+BF44</f>
        <v>12771.2</v>
      </c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>
        <f>CB43+CB44</f>
        <v>12833.15</v>
      </c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>
        <f>CX43+CX44</f>
        <v>12874.810000000001</v>
      </c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</row>
    <row r="43" spans="1:123" s="155" customFormat="1" x14ac:dyDescent="0.25">
      <c r="A43" s="58"/>
      <c r="B43" s="58"/>
      <c r="C43" s="58"/>
      <c r="D43" s="58"/>
      <c r="E43" s="58"/>
      <c r="F43" s="58"/>
      <c r="G43" s="58"/>
      <c r="H43" s="58"/>
      <c r="I43" s="78" t="s">
        <v>155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58" t="s">
        <v>69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29">
        <v>6384.33</v>
      </c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>
        <v>6453.03</v>
      </c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>
        <v>6485.59</v>
      </c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s="155" customFormat="1" x14ac:dyDescent="0.25">
      <c r="A44" s="58"/>
      <c r="B44" s="58"/>
      <c r="C44" s="58"/>
      <c r="D44" s="58"/>
      <c r="E44" s="58"/>
      <c r="F44" s="58"/>
      <c r="G44" s="58"/>
      <c r="H44" s="58"/>
      <c r="I44" s="79" t="s">
        <v>156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58" t="s">
        <v>69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29">
        <v>6386.87</v>
      </c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>
        <v>6380.12</v>
      </c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>
        <v>6389.22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5" customFormat="1" x14ac:dyDescent="0.25">
      <c r="A45" s="58" t="s">
        <v>172</v>
      </c>
      <c r="B45" s="58"/>
      <c r="C45" s="58"/>
      <c r="D45" s="58"/>
      <c r="E45" s="58"/>
      <c r="F45" s="58"/>
      <c r="G45" s="58"/>
      <c r="H45" s="59"/>
      <c r="I45" s="80" t="s">
        <v>160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1"/>
      <c r="AP45" s="60" t="s">
        <v>69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29">
        <f>BF50+BF53</f>
        <v>0</v>
      </c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>
        <f>CB50+CB53</f>
        <v>0</v>
      </c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>
        <f>CX50+CX53</f>
        <v>0</v>
      </c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5" customFormat="1" x14ac:dyDescent="0.25">
      <c r="A46" s="58"/>
      <c r="B46" s="58"/>
      <c r="C46" s="58"/>
      <c r="D46" s="58"/>
      <c r="E46" s="58"/>
      <c r="F46" s="58"/>
      <c r="G46" s="58"/>
      <c r="H46" s="59"/>
      <c r="I46" s="81" t="s">
        <v>161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3"/>
      <c r="AP46" s="60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5" customFormat="1" x14ac:dyDescent="0.25">
      <c r="A47" s="58"/>
      <c r="B47" s="58"/>
      <c r="C47" s="58"/>
      <c r="D47" s="58"/>
      <c r="E47" s="58"/>
      <c r="F47" s="58"/>
      <c r="G47" s="58"/>
      <c r="H47" s="59"/>
      <c r="I47" s="81" t="s">
        <v>168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3"/>
      <c r="AP47" s="60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5" customFormat="1" x14ac:dyDescent="0.25">
      <c r="A48" s="58"/>
      <c r="B48" s="58"/>
      <c r="C48" s="58"/>
      <c r="D48" s="58"/>
      <c r="E48" s="58"/>
      <c r="F48" s="58"/>
      <c r="G48" s="58"/>
      <c r="H48" s="59"/>
      <c r="I48" s="81" t="s">
        <v>173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3"/>
      <c r="AP48" s="60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5" customFormat="1" x14ac:dyDescent="0.25">
      <c r="A49" s="58"/>
      <c r="B49" s="58"/>
      <c r="C49" s="58"/>
      <c r="D49" s="58"/>
      <c r="E49" s="58"/>
      <c r="F49" s="58"/>
      <c r="G49" s="58"/>
      <c r="H49" s="59"/>
      <c r="I49" s="52" t="s">
        <v>174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60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5" customFormat="1" x14ac:dyDescent="0.25">
      <c r="A50" s="58" t="s">
        <v>175</v>
      </c>
      <c r="B50" s="58"/>
      <c r="C50" s="58"/>
      <c r="D50" s="58"/>
      <c r="E50" s="58"/>
      <c r="F50" s="58"/>
      <c r="G50" s="58"/>
      <c r="H50" s="58"/>
      <c r="I50" s="84" t="s">
        <v>154</v>
      </c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58" t="s">
        <v>69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29">
        <f>BF51+BF52</f>
        <v>0</v>
      </c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>
        <f>CB51+CB52</f>
        <v>0</v>
      </c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>
        <f>CX51+CX52</f>
        <v>0</v>
      </c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5" customFormat="1" x14ac:dyDescent="0.25">
      <c r="A51" s="58"/>
      <c r="B51" s="58"/>
      <c r="C51" s="58"/>
      <c r="D51" s="58"/>
      <c r="E51" s="58"/>
      <c r="F51" s="58"/>
      <c r="G51" s="58"/>
      <c r="H51" s="58"/>
      <c r="I51" s="78" t="s">
        <v>155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58" t="s">
        <v>69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29">
        <v>0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>
        <v>0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>
        <v>0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5" customFormat="1" x14ac:dyDescent="0.25">
      <c r="A52" s="58"/>
      <c r="B52" s="58"/>
      <c r="C52" s="58"/>
      <c r="D52" s="58"/>
      <c r="E52" s="58"/>
      <c r="F52" s="58"/>
      <c r="G52" s="58"/>
      <c r="H52" s="58"/>
      <c r="I52" s="78" t="s">
        <v>156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58" t="s">
        <v>69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29">
        <v>0</v>
      </c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>
        <v>0</v>
      </c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>
        <v>0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5" customFormat="1" x14ac:dyDescent="0.25">
      <c r="A53" s="58" t="s">
        <v>176</v>
      </c>
      <c r="B53" s="58"/>
      <c r="C53" s="58"/>
      <c r="D53" s="58"/>
      <c r="E53" s="58"/>
      <c r="F53" s="58"/>
      <c r="G53" s="58"/>
      <c r="H53" s="58"/>
      <c r="I53" s="78" t="s">
        <v>158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58" t="s">
        <v>69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29">
        <f>BF54+BF55</f>
        <v>0</v>
      </c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>
        <f>CB54+CB55</f>
        <v>0</v>
      </c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>
        <f>CX54+CX55</f>
        <v>0</v>
      </c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5" customFormat="1" x14ac:dyDescent="0.25">
      <c r="A54" s="58"/>
      <c r="B54" s="58"/>
      <c r="C54" s="58"/>
      <c r="D54" s="58"/>
      <c r="E54" s="58"/>
      <c r="F54" s="58"/>
      <c r="G54" s="58"/>
      <c r="H54" s="58"/>
      <c r="I54" s="78" t="s">
        <v>155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58" t="s">
        <v>69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29">
        <v>0</v>
      </c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>
        <v>0</v>
      </c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>
        <v>0</v>
      </c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5" customFormat="1" x14ac:dyDescent="0.25">
      <c r="A55" s="58"/>
      <c r="B55" s="58"/>
      <c r="C55" s="58"/>
      <c r="D55" s="58"/>
      <c r="E55" s="58"/>
      <c r="F55" s="58"/>
      <c r="G55" s="58"/>
      <c r="H55" s="58"/>
      <c r="I55" s="79" t="s">
        <v>156</v>
      </c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58" t="s">
        <v>69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29">
        <v>0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>
        <v>0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>
        <v>0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5" customFormat="1" x14ac:dyDescent="0.25">
      <c r="A56" s="58" t="s">
        <v>177</v>
      </c>
      <c r="B56" s="58"/>
      <c r="C56" s="58"/>
      <c r="D56" s="58"/>
      <c r="E56" s="58"/>
      <c r="F56" s="58"/>
      <c r="G56" s="58"/>
      <c r="H56" s="59"/>
      <c r="I56" s="80" t="s">
        <v>160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1"/>
      <c r="AP56" s="60" t="s">
        <v>69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29">
        <f>BF62+BF65</f>
        <v>0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f>CB62+CB65</f>
        <v>0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>
        <f>CX62+CX65</f>
        <v>0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5" customFormat="1" x14ac:dyDescent="0.25">
      <c r="A57" s="58"/>
      <c r="B57" s="58"/>
      <c r="C57" s="58"/>
      <c r="D57" s="58"/>
      <c r="E57" s="58"/>
      <c r="F57" s="58"/>
      <c r="G57" s="58"/>
      <c r="H57" s="59"/>
      <c r="I57" s="81" t="s">
        <v>161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3"/>
      <c r="AP57" s="60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5" customFormat="1" x14ac:dyDescent="0.25">
      <c r="A58" s="58"/>
      <c r="B58" s="58"/>
      <c r="C58" s="58"/>
      <c r="D58" s="58"/>
      <c r="E58" s="58"/>
      <c r="F58" s="58"/>
      <c r="G58" s="58"/>
      <c r="H58" s="59"/>
      <c r="I58" s="81" t="s">
        <v>168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3"/>
      <c r="AP58" s="60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5" customFormat="1" x14ac:dyDescent="0.25">
      <c r="A59" s="58"/>
      <c r="B59" s="58"/>
      <c r="C59" s="58"/>
      <c r="D59" s="58"/>
      <c r="E59" s="58"/>
      <c r="F59" s="58"/>
      <c r="G59" s="58"/>
      <c r="H59" s="59"/>
      <c r="I59" s="81" t="s">
        <v>163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3"/>
      <c r="AP59" s="60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5" customFormat="1" x14ac:dyDescent="0.25">
      <c r="A60" s="58"/>
      <c r="B60" s="58"/>
      <c r="C60" s="58"/>
      <c r="D60" s="58"/>
      <c r="E60" s="58"/>
      <c r="F60" s="58"/>
      <c r="G60" s="58"/>
      <c r="H60" s="59"/>
      <c r="I60" s="81" t="s">
        <v>178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3"/>
      <c r="AP60" s="60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5" customFormat="1" x14ac:dyDescent="0.25">
      <c r="A61" s="58"/>
      <c r="B61" s="58"/>
      <c r="C61" s="58"/>
      <c r="D61" s="58"/>
      <c r="E61" s="58"/>
      <c r="F61" s="58"/>
      <c r="G61" s="58"/>
      <c r="H61" s="59"/>
      <c r="I61" s="52" t="s">
        <v>165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9"/>
      <c r="AP61" s="60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5" customFormat="1" x14ac:dyDescent="0.25">
      <c r="A62" s="58" t="s">
        <v>179</v>
      </c>
      <c r="B62" s="58"/>
      <c r="C62" s="58"/>
      <c r="D62" s="58"/>
      <c r="E62" s="58"/>
      <c r="F62" s="58"/>
      <c r="G62" s="58"/>
      <c r="H62" s="58"/>
      <c r="I62" s="84" t="s">
        <v>154</v>
      </c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58" t="s">
        <v>69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29">
        <f>BF63+BF64</f>
        <v>0</v>
      </c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>
        <f>CB63+CB64</f>
        <v>0</v>
      </c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>
        <f>CX63+CX64</f>
        <v>0</v>
      </c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5" customFormat="1" x14ac:dyDescent="0.25">
      <c r="A63" s="58"/>
      <c r="B63" s="58"/>
      <c r="C63" s="58"/>
      <c r="D63" s="58"/>
      <c r="E63" s="58"/>
      <c r="F63" s="58"/>
      <c r="G63" s="58"/>
      <c r="H63" s="58"/>
      <c r="I63" s="78" t="s">
        <v>155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58" t="s">
        <v>69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29">
        <v>0</v>
      </c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>
        <v>0</v>
      </c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>
        <v>0</v>
      </c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5" customFormat="1" x14ac:dyDescent="0.25">
      <c r="A64" s="58"/>
      <c r="B64" s="58"/>
      <c r="C64" s="58"/>
      <c r="D64" s="58"/>
      <c r="E64" s="58"/>
      <c r="F64" s="58"/>
      <c r="G64" s="58"/>
      <c r="H64" s="58"/>
      <c r="I64" s="78" t="s">
        <v>156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58" t="s">
        <v>69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29">
        <v>0</v>
      </c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>
        <v>0</v>
      </c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>
        <v>0</v>
      </c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5" customFormat="1" x14ac:dyDescent="0.25">
      <c r="A65" s="58" t="s">
        <v>180</v>
      </c>
      <c r="B65" s="58"/>
      <c r="C65" s="58"/>
      <c r="D65" s="58"/>
      <c r="E65" s="58"/>
      <c r="F65" s="58"/>
      <c r="G65" s="58"/>
      <c r="H65" s="58"/>
      <c r="I65" s="78" t="s">
        <v>158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58" t="s">
        <v>69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29">
        <f>BF66+BF67</f>
        <v>0</v>
      </c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>
        <f>CB66+CB67</f>
        <v>0</v>
      </c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>
        <f>CX66+CX67</f>
        <v>0</v>
      </c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5" customFormat="1" x14ac:dyDescent="0.25">
      <c r="A66" s="58"/>
      <c r="B66" s="58"/>
      <c r="C66" s="58"/>
      <c r="D66" s="58"/>
      <c r="E66" s="58"/>
      <c r="F66" s="58"/>
      <c r="G66" s="58"/>
      <c r="H66" s="58"/>
      <c r="I66" s="78" t="s">
        <v>155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58" t="s">
        <v>69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29">
        <v>0</v>
      </c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>
        <v>0</v>
      </c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>
        <v>0</v>
      </c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5" customFormat="1" x14ac:dyDescent="0.25">
      <c r="A67" s="58"/>
      <c r="B67" s="58"/>
      <c r="C67" s="58"/>
      <c r="D67" s="58"/>
      <c r="E67" s="58"/>
      <c r="F67" s="58"/>
      <c r="G67" s="58"/>
      <c r="H67" s="58"/>
      <c r="I67" s="79" t="s">
        <v>156</v>
      </c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58" t="s">
        <v>69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29">
        <v>0</v>
      </c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>
        <v>0</v>
      </c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>
        <v>0</v>
      </c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5" customFormat="1" x14ac:dyDescent="0.25">
      <c r="A68" s="58" t="s">
        <v>181</v>
      </c>
      <c r="B68" s="58"/>
      <c r="C68" s="58"/>
      <c r="D68" s="58"/>
      <c r="E68" s="58"/>
      <c r="F68" s="58"/>
      <c r="G68" s="58"/>
      <c r="H68" s="59"/>
      <c r="I68" s="80" t="s">
        <v>182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1"/>
      <c r="AP68" s="60" t="s">
        <v>69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47">
        <f>BF70+BF73</f>
        <v>4703.6760000000004</v>
      </c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>
        <f>CB70+CB73</f>
        <v>4141.0200000000004</v>
      </c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>
        <f>CX70+CX73</f>
        <v>4857.0499999999993</v>
      </c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s="155" customFormat="1" x14ac:dyDescent="0.25">
      <c r="A69" s="58"/>
      <c r="B69" s="58"/>
      <c r="C69" s="58"/>
      <c r="D69" s="58"/>
      <c r="E69" s="58"/>
      <c r="F69" s="58"/>
      <c r="G69" s="58"/>
      <c r="H69" s="59"/>
      <c r="I69" s="52" t="s">
        <v>183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9"/>
      <c r="AP69" s="60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</row>
    <row r="70" spans="1:123" s="155" customFormat="1" x14ac:dyDescent="0.25">
      <c r="A70" s="58" t="s">
        <v>184</v>
      </c>
      <c r="B70" s="58"/>
      <c r="C70" s="58"/>
      <c r="D70" s="58"/>
      <c r="E70" s="58"/>
      <c r="F70" s="58"/>
      <c r="G70" s="58"/>
      <c r="H70" s="58"/>
      <c r="I70" s="84" t="s">
        <v>154</v>
      </c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58" t="s">
        <v>69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29">
        <f>BF71+BF72</f>
        <v>0</v>
      </c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>
        <f>CB71+CB72</f>
        <v>0</v>
      </c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>
        <f>CX71+CX72</f>
        <v>0</v>
      </c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5" customFormat="1" x14ac:dyDescent="0.25">
      <c r="A71" s="58"/>
      <c r="B71" s="58"/>
      <c r="C71" s="58"/>
      <c r="D71" s="58"/>
      <c r="E71" s="58"/>
      <c r="F71" s="58"/>
      <c r="G71" s="58"/>
      <c r="H71" s="58"/>
      <c r="I71" s="78" t="s">
        <v>155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58" t="s">
        <v>69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29">
        <v>0</v>
      </c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>
        <v>0</v>
      </c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>
        <v>0</v>
      </c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5" customFormat="1" x14ac:dyDescent="0.25">
      <c r="A72" s="58"/>
      <c r="B72" s="58"/>
      <c r="C72" s="58"/>
      <c r="D72" s="58"/>
      <c r="E72" s="58"/>
      <c r="F72" s="58"/>
      <c r="G72" s="58"/>
      <c r="H72" s="58"/>
      <c r="I72" s="78" t="s">
        <v>156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58" t="s">
        <v>69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29">
        <v>0</v>
      </c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>
        <v>0</v>
      </c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>
        <v>0</v>
      </c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5" customFormat="1" x14ac:dyDescent="0.25">
      <c r="A73" s="58" t="s">
        <v>185</v>
      </c>
      <c r="B73" s="58"/>
      <c r="C73" s="58"/>
      <c r="D73" s="58"/>
      <c r="E73" s="58"/>
      <c r="F73" s="58"/>
      <c r="G73" s="58"/>
      <c r="H73" s="58"/>
      <c r="I73" s="78" t="s">
        <v>158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58" t="s">
        <v>69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85">
        <f>BF74+BF75</f>
        <v>4703.6760000000004</v>
      </c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>
        <f>CB74+CB75</f>
        <v>4141.0200000000004</v>
      </c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>
        <f>CX74+CX75</f>
        <v>4857.0499999999993</v>
      </c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</row>
    <row r="74" spans="1:123" s="155" customFormat="1" x14ac:dyDescent="0.25">
      <c r="A74" s="58"/>
      <c r="B74" s="58"/>
      <c r="C74" s="58"/>
      <c r="D74" s="58"/>
      <c r="E74" s="58"/>
      <c r="F74" s="58"/>
      <c r="G74" s="58"/>
      <c r="H74" s="58"/>
      <c r="I74" s="78" t="s">
        <v>155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58" t="s">
        <v>69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29">
        <v>2464.7800000000002</v>
      </c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>
        <v>2199.29</v>
      </c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>
        <v>2503.87</v>
      </c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5" customFormat="1" x14ac:dyDescent="0.25">
      <c r="A75" s="58"/>
      <c r="B75" s="58"/>
      <c r="C75" s="58"/>
      <c r="D75" s="58"/>
      <c r="E75" s="58"/>
      <c r="F75" s="58"/>
      <c r="G75" s="58"/>
      <c r="H75" s="58"/>
      <c r="I75" s="79" t="s">
        <v>156</v>
      </c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58" t="s">
        <v>69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29">
        <f>2238.9-0.004</f>
        <v>2238.8960000000002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>
        <v>1941.73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>
        <v>2353.1799999999998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6" customFormat="1" x14ac:dyDescent="0.25">
      <c r="A76" s="94" t="s">
        <v>186</v>
      </c>
      <c r="B76" s="94"/>
      <c r="C76" s="94"/>
      <c r="D76" s="94"/>
      <c r="E76" s="94"/>
      <c r="F76" s="94"/>
      <c r="G76" s="94"/>
      <c r="H76" s="95"/>
      <c r="I76" s="97" t="s">
        <v>187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9"/>
      <c r="AP76" s="96" t="s">
        <v>69</v>
      </c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47">
        <f>BF78+BF81</f>
        <v>10893.220000000001</v>
      </c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>
        <f>CB78+CB81</f>
        <v>11379.94</v>
      </c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>
        <f>CX78+CX81</f>
        <v>11540.060000000001</v>
      </c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s="156" customFormat="1" x14ac:dyDescent="0.25">
      <c r="A77" s="94"/>
      <c r="B77" s="94"/>
      <c r="C77" s="94"/>
      <c r="D77" s="94"/>
      <c r="E77" s="94"/>
      <c r="F77" s="94"/>
      <c r="G77" s="94"/>
      <c r="H77" s="95"/>
      <c r="I77" s="91" t="s">
        <v>188</v>
      </c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3"/>
      <c r="AP77" s="96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s="155" customFormat="1" x14ac:dyDescent="0.25">
      <c r="A78" s="58" t="s">
        <v>189</v>
      </c>
      <c r="B78" s="58"/>
      <c r="C78" s="58"/>
      <c r="D78" s="58"/>
      <c r="E78" s="58"/>
      <c r="F78" s="58"/>
      <c r="G78" s="58"/>
      <c r="H78" s="58"/>
      <c r="I78" s="84" t="s">
        <v>154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58" t="s">
        <v>69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29">
        <f>BF79+BF80</f>
        <v>0</v>
      </c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>
        <f>CB79+CB80</f>
        <v>0</v>
      </c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>
        <f>CX79+CX80</f>
        <v>0</v>
      </c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5" customFormat="1" x14ac:dyDescent="0.25">
      <c r="A79" s="58"/>
      <c r="B79" s="58"/>
      <c r="C79" s="58"/>
      <c r="D79" s="58"/>
      <c r="E79" s="58"/>
      <c r="F79" s="58"/>
      <c r="G79" s="58"/>
      <c r="H79" s="58"/>
      <c r="I79" s="78" t="s">
        <v>155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58" t="s">
        <v>69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29">
        <v>0</v>
      </c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>
        <v>0</v>
      </c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>
        <v>0</v>
      </c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5" customFormat="1" x14ac:dyDescent="0.25">
      <c r="A80" s="58"/>
      <c r="B80" s="58"/>
      <c r="C80" s="58"/>
      <c r="D80" s="58"/>
      <c r="E80" s="58"/>
      <c r="F80" s="58"/>
      <c r="G80" s="58"/>
      <c r="H80" s="58"/>
      <c r="I80" s="78" t="s">
        <v>156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58" t="s">
        <v>69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29">
        <v>0</v>
      </c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>
        <v>0</v>
      </c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>
        <v>0</v>
      </c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55" customFormat="1" x14ac:dyDescent="0.25">
      <c r="A81" s="58" t="s">
        <v>190</v>
      </c>
      <c r="B81" s="58"/>
      <c r="C81" s="58"/>
      <c r="D81" s="58"/>
      <c r="E81" s="58"/>
      <c r="F81" s="58"/>
      <c r="G81" s="58"/>
      <c r="H81" s="58"/>
      <c r="I81" s="78" t="s">
        <v>158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58" t="s">
        <v>69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85">
        <f>BF82+BF83</f>
        <v>10893.220000000001</v>
      </c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>
        <f>CB82+CB83</f>
        <v>11379.94</v>
      </c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>
        <f>CX82+CX83</f>
        <v>11540.060000000001</v>
      </c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</row>
    <row r="82" spans="1:123" s="155" customFormat="1" x14ac:dyDescent="0.25">
      <c r="A82" s="58"/>
      <c r="B82" s="58"/>
      <c r="C82" s="58"/>
      <c r="D82" s="58"/>
      <c r="E82" s="58"/>
      <c r="F82" s="58"/>
      <c r="G82" s="58"/>
      <c r="H82" s="58"/>
      <c r="I82" s="78" t="s">
        <v>155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58" t="s">
        <v>69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29">
        <f>4203.52+1394.15+153.02+244.58</f>
        <v>5995.27</v>
      </c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>
        <f>4219.66+1382.09+122.48+207.68</f>
        <v>5931.91</v>
      </c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>
        <f>4270.19+1416.26+155.45+248.46</f>
        <v>6090.36</v>
      </c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5" customFormat="1" x14ac:dyDescent="0.25">
      <c r="A83" s="58"/>
      <c r="B83" s="58"/>
      <c r="C83" s="58"/>
      <c r="D83" s="58"/>
      <c r="E83" s="58"/>
      <c r="F83" s="58"/>
      <c r="G83" s="58"/>
      <c r="H83" s="58"/>
      <c r="I83" s="79" t="s">
        <v>156</v>
      </c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58" t="s">
        <v>69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29">
        <f>3488.11+1124.67+121.87+163.3</f>
        <v>4897.9500000000007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>
        <f>3977.09+1150.34+126.75+193.85</f>
        <v>5448.0300000000007</v>
      </c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>
        <f>3848+1260.12+137.52+204.06</f>
        <v>5449.7000000000007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5" customFormat="1" x14ac:dyDescent="0.25">
      <c r="A84" s="58" t="s">
        <v>46</v>
      </c>
      <c r="B84" s="58"/>
      <c r="C84" s="58"/>
      <c r="D84" s="58"/>
      <c r="E84" s="58"/>
      <c r="F84" s="58"/>
      <c r="G84" s="58"/>
      <c r="H84" s="59"/>
      <c r="I84" s="80" t="s">
        <v>323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1"/>
      <c r="AP84" s="60" t="s">
        <v>69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47">
        <f>BF89+BF92+BF95</f>
        <v>175547.64799999999</v>
      </c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>
        <f t="shared" ref="CB84" si="0">CB89+CB92+CB95</f>
        <v>157373.5</v>
      </c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>
        <f t="shared" ref="CX84" si="1">CX89+CX92+CX95</f>
        <v>177209</v>
      </c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s="155" customFormat="1" x14ac:dyDescent="0.25">
      <c r="A85" s="58"/>
      <c r="B85" s="58"/>
      <c r="C85" s="58"/>
      <c r="D85" s="58"/>
      <c r="E85" s="58"/>
      <c r="F85" s="58"/>
      <c r="G85" s="58"/>
      <c r="H85" s="59"/>
      <c r="I85" s="81" t="s">
        <v>191</v>
      </c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3"/>
      <c r="AP85" s="60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23" s="155" customFormat="1" x14ac:dyDescent="0.25">
      <c r="A86" s="58"/>
      <c r="B86" s="58"/>
      <c r="C86" s="58"/>
      <c r="D86" s="58"/>
      <c r="E86" s="58"/>
      <c r="F86" s="58"/>
      <c r="G86" s="58"/>
      <c r="H86" s="59"/>
      <c r="I86" s="81" t="s">
        <v>151</v>
      </c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3"/>
      <c r="AP86" s="60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</row>
    <row r="87" spans="1:123" s="155" customFormat="1" x14ac:dyDescent="0.25">
      <c r="A87" s="58"/>
      <c r="B87" s="58"/>
      <c r="C87" s="58"/>
      <c r="D87" s="58"/>
      <c r="E87" s="58"/>
      <c r="F87" s="58"/>
      <c r="G87" s="58"/>
      <c r="H87" s="59"/>
      <c r="I87" s="81" t="s">
        <v>192</v>
      </c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3"/>
      <c r="AP87" s="60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</row>
    <row r="88" spans="1:123" s="155" customFormat="1" x14ac:dyDescent="0.25">
      <c r="A88" s="58"/>
      <c r="B88" s="58"/>
      <c r="C88" s="58"/>
      <c r="D88" s="58"/>
      <c r="E88" s="58"/>
      <c r="F88" s="58"/>
      <c r="G88" s="58"/>
      <c r="H88" s="59"/>
      <c r="I88" s="52" t="s">
        <v>193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9"/>
      <c r="AP88" s="60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</row>
    <row r="89" spans="1:123" s="156" customFormat="1" x14ac:dyDescent="0.25">
      <c r="A89" s="94"/>
      <c r="B89" s="94"/>
      <c r="C89" s="94"/>
      <c r="D89" s="94"/>
      <c r="E89" s="94"/>
      <c r="F89" s="94"/>
      <c r="G89" s="94"/>
      <c r="H89" s="94"/>
      <c r="I89" s="100" t="s">
        <v>339</v>
      </c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94" t="s">
        <v>69</v>
      </c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47">
        <f>BF90+BF91</f>
        <v>133194.26199999999</v>
      </c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>
        <f>CB90+CB91</f>
        <v>119468.65</v>
      </c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>
        <f>CX90+CX91</f>
        <v>134480.16999999998</v>
      </c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</row>
    <row r="90" spans="1:123" s="155" customFormat="1" x14ac:dyDescent="0.25">
      <c r="A90" s="58"/>
      <c r="B90" s="58"/>
      <c r="C90" s="58"/>
      <c r="D90" s="58"/>
      <c r="E90" s="58"/>
      <c r="F90" s="58"/>
      <c r="G90" s="58"/>
      <c r="H90" s="58"/>
      <c r="I90" s="78" t="s">
        <v>155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58" t="s">
        <v>69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29">
        <v>66917.78</v>
      </c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>
        <f>59377.75+42.1</f>
        <v>59419.85</v>
      </c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>
        <v>66421.66</v>
      </c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s="155" customFormat="1" x14ac:dyDescent="0.25">
      <c r="A91" s="58"/>
      <c r="B91" s="58"/>
      <c r="C91" s="58"/>
      <c r="D91" s="58"/>
      <c r="E91" s="58"/>
      <c r="F91" s="58"/>
      <c r="G91" s="58"/>
      <c r="H91" s="58"/>
      <c r="I91" s="78" t="s">
        <v>156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58" t="s">
        <v>69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29">
        <v>66276.482000000004</v>
      </c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>
        <f>60006.7+42.1</f>
        <v>60048.799999999996</v>
      </c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>
        <v>68058.509999999995</v>
      </c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s="156" customFormat="1" x14ac:dyDescent="0.25">
      <c r="A92" s="94"/>
      <c r="B92" s="94"/>
      <c r="C92" s="94"/>
      <c r="D92" s="94"/>
      <c r="E92" s="94"/>
      <c r="F92" s="94"/>
      <c r="G92" s="94"/>
      <c r="H92" s="94"/>
      <c r="I92" s="100" t="s">
        <v>194</v>
      </c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94" t="s">
        <v>69</v>
      </c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47">
        <f>BF93+BF94</f>
        <v>42353.385999999999</v>
      </c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>
        <f>CB93+CB94</f>
        <v>37904.85</v>
      </c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>
        <f>CX93+CX94</f>
        <v>42728.83</v>
      </c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</row>
    <row r="93" spans="1:123" s="155" customFormat="1" x14ac:dyDescent="0.25">
      <c r="A93" s="58"/>
      <c r="B93" s="58"/>
      <c r="C93" s="58"/>
      <c r="D93" s="58"/>
      <c r="E93" s="58"/>
      <c r="F93" s="58"/>
      <c r="G93" s="58"/>
      <c r="H93" s="58"/>
      <c r="I93" s="78" t="s">
        <v>155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58" t="s">
        <v>69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29">
        <v>19846.228999999999</v>
      </c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>
        <v>18853.55</v>
      </c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>
        <v>21099.54</v>
      </c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s="155" customFormat="1" x14ac:dyDescent="0.25">
      <c r="A94" s="58"/>
      <c r="B94" s="58"/>
      <c r="C94" s="58"/>
      <c r="D94" s="58"/>
      <c r="E94" s="58"/>
      <c r="F94" s="58"/>
      <c r="G94" s="58"/>
      <c r="H94" s="58"/>
      <c r="I94" s="78" t="s">
        <v>156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58" t="s">
        <v>69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29">
        <v>22507.156999999999</v>
      </c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>
        <v>19051.3</v>
      </c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>
        <v>21629.29</v>
      </c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s="156" customFormat="1" x14ac:dyDescent="0.25">
      <c r="A95" s="94"/>
      <c r="B95" s="94"/>
      <c r="C95" s="94"/>
      <c r="D95" s="94"/>
      <c r="E95" s="94"/>
      <c r="F95" s="94"/>
      <c r="G95" s="94"/>
      <c r="H95" s="94"/>
      <c r="I95" s="100" t="s">
        <v>195</v>
      </c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94" t="s">
        <v>69</v>
      </c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101">
        <f>BF96+BF97</f>
        <v>0</v>
      </c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>
        <f>CB96+CB97</f>
        <v>0</v>
      </c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>
        <f>CX96+CX97</f>
        <v>0</v>
      </c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</row>
    <row r="96" spans="1:123" s="155" customFormat="1" x14ac:dyDescent="0.25">
      <c r="A96" s="58"/>
      <c r="B96" s="58"/>
      <c r="C96" s="58"/>
      <c r="D96" s="58"/>
      <c r="E96" s="58"/>
      <c r="F96" s="58"/>
      <c r="G96" s="58"/>
      <c r="H96" s="58"/>
      <c r="I96" s="78" t="s">
        <v>155</v>
      </c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58" t="s">
        <v>69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29">
        <v>0</v>
      </c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>
        <v>0</v>
      </c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>
        <v>0</v>
      </c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</row>
    <row r="97" spans="1:123" s="155" customFormat="1" x14ac:dyDescent="0.25">
      <c r="A97" s="58"/>
      <c r="B97" s="58"/>
      <c r="C97" s="58"/>
      <c r="D97" s="58"/>
      <c r="E97" s="58"/>
      <c r="F97" s="58"/>
      <c r="G97" s="58"/>
      <c r="H97" s="58"/>
      <c r="I97" s="79" t="s">
        <v>156</v>
      </c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58" t="s">
        <v>69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29">
        <v>0</v>
      </c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>
        <v>0</v>
      </c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>
        <v>0</v>
      </c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</row>
    <row r="98" spans="1:123" s="155" customFormat="1" x14ac:dyDescent="0.25">
      <c r="A98" s="58" t="s">
        <v>47</v>
      </c>
      <c r="B98" s="58"/>
      <c r="C98" s="58"/>
      <c r="D98" s="58"/>
      <c r="E98" s="58"/>
      <c r="F98" s="58"/>
      <c r="G98" s="58"/>
      <c r="H98" s="59"/>
      <c r="I98" s="80" t="s">
        <v>196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1"/>
      <c r="AP98" s="60" t="s">
        <v>69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29">
        <f>BF102+BF103</f>
        <v>0</v>
      </c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>
        <f>CB102+CB103</f>
        <v>0</v>
      </c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>
        <f>CX102+CX103</f>
        <v>0</v>
      </c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</row>
    <row r="99" spans="1:123" s="155" customFormat="1" x14ac:dyDescent="0.25">
      <c r="A99" s="58"/>
      <c r="B99" s="58"/>
      <c r="C99" s="58"/>
      <c r="D99" s="58"/>
      <c r="E99" s="58"/>
      <c r="F99" s="58"/>
      <c r="G99" s="58"/>
      <c r="H99" s="59"/>
      <c r="I99" s="81" t="s">
        <v>197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3"/>
      <c r="AP99" s="60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</row>
    <row r="100" spans="1:123" s="155" customFormat="1" x14ac:dyDescent="0.25">
      <c r="A100" s="58"/>
      <c r="B100" s="58"/>
      <c r="C100" s="58"/>
      <c r="D100" s="58"/>
      <c r="E100" s="58"/>
      <c r="F100" s="58"/>
      <c r="G100" s="58"/>
      <c r="H100" s="59"/>
      <c r="I100" s="81" t="s">
        <v>198</v>
      </c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3"/>
      <c r="AP100" s="60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</row>
    <row r="101" spans="1:123" s="155" customFormat="1" x14ac:dyDescent="0.25">
      <c r="A101" s="58"/>
      <c r="B101" s="58"/>
      <c r="C101" s="58"/>
      <c r="D101" s="58"/>
      <c r="E101" s="58"/>
      <c r="F101" s="58"/>
      <c r="G101" s="58"/>
      <c r="H101" s="59"/>
      <c r="I101" s="52" t="s">
        <v>199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9"/>
      <c r="AP101" s="60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</row>
    <row r="102" spans="1:123" s="155" customFormat="1" x14ac:dyDescent="0.25">
      <c r="A102" s="58"/>
      <c r="B102" s="58"/>
      <c r="C102" s="58"/>
      <c r="D102" s="58"/>
      <c r="E102" s="58"/>
      <c r="F102" s="58"/>
      <c r="G102" s="58"/>
      <c r="H102" s="58"/>
      <c r="I102" s="84" t="s">
        <v>200</v>
      </c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58" t="s">
        <v>69</v>
      </c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29">
        <v>0</v>
      </c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>
        <v>0</v>
      </c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>
        <v>0</v>
      </c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</row>
    <row r="103" spans="1:123" s="155" customFormat="1" x14ac:dyDescent="0.25">
      <c r="A103" s="58"/>
      <c r="B103" s="58"/>
      <c r="C103" s="58"/>
      <c r="D103" s="58"/>
      <c r="E103" s="58"/>
      <c r="F103" s="58"/>
      <c r="G103" s="58"/>
      <c r="H103" s="58"/>
      <c r="I103" s="79" t="s">
        <v>201</v>
      </c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58" t="s">
        <v>69</v>
      </c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29">
        <v>0</v>
      </c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>
        <v>0</v>
      </c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>
        <v>0</v>
      </c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</row>
    <row r="104" spans="1:123" s="155" customFormat="1" x14ac:dyDescent="0.25">
      <c r="A104" s="58" t="s">
        <v>50</v>
      </c>
      <c r="B104" s="58"/>
      <c r="C104" s="58"/>
      <c r="D104" s="58"/>
      <c r="E104" s="58"/>
      <c r="F104" s="58"/>
      <c r="G104" s="58"/>
      <c r="H104" s="59"/>
      <c r="I104" s="80" t="s">
        <v>202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1"/>
      <c r="AP104" s="60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85">
        <f>BF107+BF109+BF117</f>
        <v>54.746999999999993</v>
      </c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>
        <f>CB107+CB109+CB117</f>
        <v>54.746999999999993</v>
      </c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>
        <f>CX107+CX109+CX117</f>
        <v>54.746999999999993</v>
      </c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</row>
    <row r="105" spans="1:123" s="155" customFormat="1" x14ac:dyDescent="0.25">
      <c r="A105" s="58"/>
      <c r="B105" s="58"/>
      <c r="C105" s="58"/>
      <c r="D105" s="58"/>
      <c r="E105" s="58"/>
      <c r="F105" s="58"/>
      <c r="G105" s="58"/>
      <c r="H105" s="59"/>
      <c r="I105" s="52" t="s">
        <v>203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9"/>
      <c r="AP105" s="60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</row>
    <row r="106" spans="1:123" s="155" customFormat="1" x14ac:dyDescent="0.25">
      <c r="A106" s="58"/>
      <c r="B106" s="58"/>
      <c r="C106" s="58"/>
      <c r="D106" s="58"/>
      <c r="E106" s="58"/>
      <c r="F106" s="58"/>
      <c r="G106" s="58"/>
      <c r="H106" s="58"/>
      <c r="I106" s="102" t="s">
        <v>92</v>
      </c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</row>
    <row r="107" spans="1:123" s="155" customFormat="1" x14ac:dyDescent="0.25">
      <c r="A107" s="58" t="s">
        <v>53</v>
      </c>
      <c r="B107" s="58"/>
      <c r="C107" s="58"/>
      <c r="D107" s="58"/>
      <c r="E107" s="58"/>
      <c r="F107" s="58"/>
      <c r="G107" s="58"/>
      <c r="H107" s="59"/>
      <c r="I107" s="80" t="s">
        <v>204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1"/>
      <c r="AP107" s="60" t="s">
        <v>206</v>
      </c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29">
        <v>48.604999999999997</v>
      </c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>
        <f>BF107</f>
        <v>48.604999999999997</v>
      </c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>
        <f>CB107</f>
        <v>48.604999999999997</v>
      </c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</row>
    <row r="108" spans="1:123" s="155" customFormat="1" x14ac:dyDescent="0.25">
      <c r="A108" s="58"/>
      <c r="B108" s="58"/>
      <c r="C108" s="58"/>
      <c r="D108" s="58"/>
      <c r="E108" s="58"/>
      <c r="F108" s="58"/>
      <c r="G108" s="58"/>
      <c r="H108" s="59"/>
      <c r="I108" s="81" t="s">
        <v>205</v>
      </c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3"/>
      <c r="AP108" s="60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</row>
    <row r="109" spans="1:123" s="155" customFormat="1" x14ac:dyDescent="0.25">
      <c r="A109" s="58" t="s">
        <v>207</v>
      </c>
      <c r="B109" s="58"/>
      <c r="C109" s="58"/>
      <c r="D109" s="58"/>
      <c r="E109" s="58"/>
      <c r="F109" s="58"/>
      <c r="G109" s="58"/>
      <c r="H109" s="59"/>
      <c r="I109" s="80" t="s">
        <v>208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1"/>
      <c r="AP109" s="60" t="s">
        <v>206</v>
      </c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85">
        <f>SUM(BF114:CA116)</f>
        <v>6.11</v>
      </c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>
        <f>SUM(CB114:CW116)</f>
        <v>6.11</v>
      </c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>
        <f>SUM(CX114:DS116)</f>
        <v>6.11</v>
      </c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</row>
    <row r="110" spans="1:123" s="155" customFormat="1" x14ac:dyDescent="0.25">
      <c r="A110" s="58"/>
      <c r="B110" s="58"/>
      <c r="C110" s="58"/>
      <c r="D110" s="58"/>
      <c r="E110" s="58"/>
      <c r="F110" s="58"/>
      <c r="G110" s="58"/>
      <c r="H110" s="59"/>
      <c r="I110" s="81" t="s">
        <v>191</v>
      </c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3"/>
      <c r="AP110" s="60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</row>
    <row r="111" spans="1:123" s="155" customFormat="1" x14ac:dyDescent="0.25">
      <c r="A111" s="58"/>
      <c r="B111" s="58"/>
      <c r="C111" s="58"/>
      <c r="D111" s="58"/>
      <c r="E111" s="58"/>
      <c r="F111" s="58"/>
      <c r="G111" s="58"/>
      <c r="H111" s="59"/>
      <c r="I111" s="81" t="s">
        <v>151</v>
      </c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3"/>
      <c r="AP111" s="60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</row>
    <row r="112" spans="1:123" s="155" customFormat="1" x14ac:dyDescent="0.25">
      <c r="A112" s="58"/>
      <c r="B112" s="58"/>
      <c r="C112" s="58"/>
      <c r="D112" s="58"/>
      <c r="E112" s="58"/>
      <c r="F112" s="58"/>
      <c r="G112" s="58"/>
      <c r="H112" s="59"/>
      <c r="I112" s="81" t="s">
        <v>192</v>
      </c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3"/>
      <c r="AP112" s="60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</row>
    <row r="113" spans="1:123" s="155" customFormat="1" x14ac:dyDescent="0.25">
      <c r="A113" s="58"/>
      <c r="B113" s="58"/>
      <c r="C113" s="58"/>
      <c r="D113" s="58"/>
      <c r="E113" s="58"/>
      <c r="F113" s="58"/>
      <c r="G113" s="58"/>
      <c r="H113" s="59"/>
      <c r="I113" s="52" t="s">
        <v>193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9"/>
      <c r="AP113" s="60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</row>
    <row r="114" spans="1:123" s="155" customFormat="1" x14ac:dyDescent="0.25">
      <c r="A114" s="58"/>
      <c r="B114" s="58"/>
      <c r="C114" s="58"/>
      <c r="D114" s="58"/>
      <c r="E114" s="58"/>
      <c r="F114" s="58"/>
      <c r="G114" s="58"/>
      <c r="H114" s="58"/>
      <c r="I114" s="78" t="s">
        <v>339</v>
      </c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58" t="s">
        <v>206</v>
      </c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29">
        <v>6.0510000000000002</v>
      </c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>
        <f>BF114</f>
        <v>6.0510000000000002</v>
      </c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>
        <f>CB114</f>
        <v>6.0510000000000002</v>
      </c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</row>
    <row r="115" spans="1:123" s="155" customFormat="1" x14ac:dyDescent="0.25">
      <c r="A115" s="58"/>
      <c r="B115" s="58"/>
      <c r="C115" s="58"/>
      <c r="D115" s="58"/>
      <c r="E115" s="58"/>
      <c r="F115" s="58"/>
      <c r="G115" s="58"/>
      <c r="H115" s="58"/>
      <c r="I115" s="78" t="s">
        <v>194</v>
      </c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58" t="s">
        <v>206</v>
      </c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29">
        <v>5.8999999999999997E-2</v>
      </c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>
        <f>BF115</f>
        <v>5.8999999999999997E-2</v>
      </c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>
        <f>CB115</f>
        <v>5.8999999999999997E-2</v>
      </c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</row>
    <row r="116" spans="1:123" s="155" customFormat="1" x14ac:dyDescent="0.25">
      <c r="A116" s="58"/>
      <c r="B116" s="58"/>
      <c r="C116" s="58"/>
      <c r="D116" s="58"/>
      <c r="E116" s="58"/>
      <c r="F116" s="58"/>
      <c r="G116" s="58"/>
      <c r="H116" s="58"/>
      <c r="I116" s="78" t="s">
        <v>195</v>
      </c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58" t="s">
        <v>206</v>
      </c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30">
        <v>0</v>
      </c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>
        <v>0</v>
      </c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>
        <v>0</v>
      </c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</row>
    <row r="117" spans="1:123" s="155" customFormat="1" x14ac:dyDescent="0.25">
      <c r="A117" s="58" t="s">
        <v>209</v>
      </c>
      <c r="B117" s="58"/>
      <c r="C117" s="58"/>
      <c r="D117" s="58"/>
      <c r="E117" s="58"/>
      <c r="F117" s="58"/>
      <c r="G117" s="58"/>
      <c r="H117" s="59"/>
      <c r="I117" s="80" t="s">
        <v>210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1"/>
      <c r="AP117" s="60" t="s">
        <v>206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29">
        <v>3.2000000000000001E-2</v>
      </c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>
        <v>3.2000000000000001E-2</v>
      </c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>
        <v>3.2000000000000001E-2</v>
      </c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</row>
    <row r="118" spans="1:123" s="155" customFormat="1" x14ac:dyDescent="0.25">
      <c r="A118" s="58"/>
      <c r="B118" s="58"/>
      <c r="C118" s="58"/>
      <c r="D118" s="58"/>
      <c r="E118" s="58"/>
      <c r="F118" s="58"/>
      <c r="G118" s="58"/>
      <c r="H118" s="59"/>
      <c r="I118" s="81" t="s">
        <v>211</v>
      </c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3"/>
      <c r="AP118" s="60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</row>
    <row r="119" spans="1:123" s="155" customFormat="1" x14ac:dyDescent="0.25">
      <c r="A119" s="58"/>
      <c r="B119" s="58"/>
      <c r="C119" s="58"/>
      <c r="D119" s="58"/>
      <c r="E119" s="58"/>
      <c r="F119" s="58"/>
      <c r="G119" s="58"/>
      <c r="H119" s="59"/>
      <c r="I119" s="81" t="s">
        <v>212</v>
      </c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3"/>
      <c r="AP119" s="60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</row>
    <row r="120" spans="1:123" s="155" customFormat="1" x14ac:dyDescent="0.25">
      <c r="A120" s="58"/>
      <c r="B120" s="58"/>
      <c r="C120" s="58"/>
      <c r="D120" s="58"/>
      <c r="E120" s="58"/>
      <c r="F120" s="58"/>
      <c r="G120" s="58"/>
      <c r="H120" s="59"/>
      <c r="I120" s="81" t="s">
        <v>213</v>
      </c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3"/>
      <c r="AP120" s="60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</row>
    <row r="121" spans="1:123" s="155" customFormat="1" x14ac:dyDescent="0.25">
      <c r="A121" s="58" t="s">
        <v>60</v>
      </c>
      <c r="B121" s="58"/>
      <c r="C121" s="58"/>
      <c r="D121" s="58"/>
      <c r="E121" s="58"/>
      <c r="F121" s="58"/>
      <c r="G121" s="58"/>
      <c r="H121" s="59"/>
      <c r="I121" s="80" t="s">
        <v>214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1"/>
      <c r="AP121" s="60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103">
        <f>BF124+BF126</f>
        <v>54715</v>
      </c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>
        <f>CB124+CB126</f>
        <v>54715</v>
      </c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>
        <f>CX124+CX126</f>
        <v>54715</v>
      </c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</row>
    <row r="122" spans="1:123" s="155" customFormat="1" x14ac:dyDescent="0.25">
      <c r="A122" s="58"/>
      <c r="B122" s="58"/>
      <c r="C122" s="58"/>
      <c r="D122" s="58"/>
      <c r="E122" s="58"/>
      <c r="F122" s="58"/>
      <c r="G122" s="58"/>
      <c r="H122" s="59"/>
      <c r="I122" s="52" t="s">
        <v>215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9"/>
      <c r="AP122" s="60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</row>
    <row r="123" spans="1:123" s="155" customFormat="1" x14ac:dyDescent="0.25">
      <c r="A123" s="58"/>
      <c r="B123" s="58"/>
      <c r="C123" s="58"/>
      <c r="D123" s="58"/>
      <c r="E123" s="58"/>
      <c r="F123" s="58"/>
      <c r="G123" s="58"/>
      <c r="H123" s="58"/>
      <c r="I123" s="102" t="s">
        <v>92</v>
      </c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</row>
    <row r="124" spans="1:123" s="155" customFormat="1" x14ac:dyDescent="0.25">
      <c r="A124" s="58" t="s">
        <v>62</v>
      </c>
      <c r="B124" s="58"/>
      <c r="C124" s="58"/>
      <c r="D124" s="58"/>
      <c r="E124" s="58"/>
      <c r="F124" s="58"/>
      <c r="G124" s="58"/>
      <c r="H124" s="59"/>
      <c r="I124" s="80" t="s">
        <v>216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1"/>
      <c r="AP124" s="60" t="s">
        <v>217</v>
      </c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103">
        <f>BF107*1000</f>
        <v>48605</v>
      </c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>
        <f>CB107*1000</f>
        <v>48605</v>
      </c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>
        <f>CX107*1000</f>
        <v>48605</v>
      </c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</row>
    <row r="125" spans="1:123" s="155" customFormat="1" x14ac:dyDescent="0.25">
      <c r="A125" s="58"/>
      <c r="B125" s="58"/>
      <c r="C125" s="58"/>
      <c r="D125" s="58"/>
      <c r="E125" s="58"/>
      <c r="F125" s="58"/>
      <c r="G125" s="58"/>
      <c r="H125" s="59"/>
      <c r="I125" s="81" t="s">
        <v>205</v>
      </c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3"/>
      <c r="AP125" s="60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</row>
    <row r="126" spans="1:123" s="155" customFormat="1" x14ac:dyDescent="0.25">
      <c r="A126" s="58" t="s">
        <v>65</v>
      </c>
      <c r="B126" s="58"/>
      <c r="C126" s="58"/>
      <c r="D126" s="58"/>
      <c r="E126" s="58"/>
      <c r="F126" s="58"/>
      <c r="G126" s="58"/>
      <c r="H126" s="59"/>
      <c r="I126" s="80" t="s">
        <v>218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1"/>
      <c r="AP126" s="60" t="s">
        <v>217</v>
      </c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103">
        <f>SUM(BF131:CA133)</f>
        <v>6110</v>
      </c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>
        <f>SUM(CB131:CW133)</f>
        <v>6110</v>
      </c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>
        <f>SUM(CX131:DS133)</f>
        <v>6110</v>
      </c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</row>
    <row r="127" spans="1:123" s="155" customFormat="1" x14ac:dyDescent="0.25">
      <c r="A127" s="58"/>
      <c r="B127" s="58"/>
      <c r="C127" s="58"/>
      <c r="D127" s="58"/>
      <c r="E127" s="58"/>
      <c r="F127" s="58"/>
      <c r="G127" s="58"/>
      <c r="H127" s="59"/>
      <c r="I127" s="81" t="s">
        <v>191</v>
      </c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3"/>
      <c r="AP127" s="60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</row>
    <row r="128" spans="1:123" s="155" customFormat="1" x14ac:dyDescent="0.25">
      <c r="A128" s="58"/>
      <c r="B128" s="58"/>
      <c r="C128" s="58"/>
      <c r="D128" s="58"/>
      <c r="E128" s="58"/>
      <c r="F128" s="58"/>
      <c r="G128" s="58"/>
      <c r="H128" s="59"/>
      <c r="I128" s="81" t="s">
        <v>151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3"/>
      <c r="AP128" s="60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</row>
    <row r="129" spans="1:123" s="155" customFormat="1" x14ac:dyDescent="0.25">
      <c r="A129" s="58"/>
      <c r="B129" s="58"/>
      <c r="C129" s="58"/>
      <c r="D129" s="58"/>
      <c r="E129" s="58"/>
      <c r="F129" s="58"/>
      <c r="G129" s="58"/>
      <c r="H129" s="59"/>
      <c r="I129" s="81" t="s">
        <v>192</v>
      </c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3"/>
      <c r="AP129" s="60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</row>
    <row r="130" spans="1:123" s="155" customFormat="1" x14ac:dyDescent="0.25">
      <c r="A130" s="58"/>
      <c r="B130" s="58"/>
      <c r="C130" s="58"/>
      <c r="D130" s="58"/>
      <c r="E130" s="58"/>
      <c r="F130" s="58"/>
      <c r="G130" s="58"/>
      <c r="H130" s="59"/>
      <c r="I130" s="52" t="s">
        <v>193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9"/>
      <c r="AP130" s="60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</row>
    <row r="131" spans="1:123" s="155" customFormat="1" x14ac:dyDescent="0.25">
      <c r="A131" s="58"/>
      <c r="B131" s="58"/>
      <c r="C131" s="58"/>
      <c r="D131" s="58"/>
      <c r="E131" s="58"/>
      <c r="F131" s="58"/>
      <c r="G131" s="58"/>
      <c r="H131" s="58"/>
      <c r="I131" s="78" t="s">
        <v>339</v>
      </c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58" t="s">
        <v>217</v>
      </c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103">
        <f>BF114*1000</f>
        <v>6051</v>
      </c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>
        <f>CB114*1000</f>
        <v>6051</v>
      </c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>
        <f>CX114*1000</f>
        <v>6051</v>
      </c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</row>
    <row r="132" spans="1:123" s="155" customFormat="1" x14ac:dyDescent="0.25">
      <c r="A132" s="58"/>
      <c r="B132" s="58"/>
      <c r="C132" s="58"/>
      <c r="D132" s="58"/>
      <c r="E132" s="58"/>
      <c r="F132" s="58"/>
      <c r="G132" s="58"/>
      <c r="H132" s="58"/>
      <c r="I132" s="78" t="s">
        <v>194</v>
      </c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58" t="s">
        <v>217</v>
      </c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103">
        <f>BF115*1000</f>
        <v>59</v>
      </c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>
        <f>CB115*1000</f>
        <v>59</v>
      </c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>
        <f>CX115*1000</f>
        <v>59</v>
      </c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</row>
    <row r="133" spans="1:123" s="155" customFormat="1" x14ac:dyDescent="0.25">
      <c r="A133" s="58"/>
      <c r="B133" s="58"/>
      <c r="C133" s="58"/>
      <c r="D133" s="58"/>
      <c r="E133" s="58"/>
      <c r="F133" s="58"/>
      <c r="G133" s="58"/>
      <c r="H133" s="58"/>
      <c r="I133" s="78" t="s">
        <v>195</v>
      </c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58" t="s">
        <v>217</v>
      </c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30">
        <v>0</v>
      </c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>
        <v>0</v>
      </c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>
        <v>0</v>
      </c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155" customFormat="1" x14ac:dyDescent="0.25">
      <c r="A134" s="58" t="s">
        <v>86</v>
      </c>
      <c r="B134" s="58"/>
      <c r="C134" s="58"/>
      <c r="D134" s="58"/>
      <c r="E134" s="58"/>
      <c r="F134" s="58"/>
      <c r="G134" s="58"/>
      <c r="H134" s="58"/>
      <c r="I134" s="79" t="s">
        <v>219</v>
      </c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58" t="s">
        <v>217</v>
      </c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30">
        <v>0</v>
      </c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>
        <v>0</v>
      </c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>
        <v>0</v>
      </c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155" customFormat="1" x14ac:dyDescent="0.25">
      <c r="A135" s="58" t="s">
        <v>110</v>
      </c>
      <c r="B135" s="58"/>
      <c r="C135" s="58"/>
      <c r="D135" s="58"/>
      <c r="E135" s="58"/>
      <c r="F135" s="58"/>
      <c r="G135" s="58"/>
      <c r="H135" s="59"/>
      <c r="I135" s="80" t="s">
        <v>87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1"/>
      <c r="AP135" s="60" t="s">
        <v>45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29">
        <v>82105</v>
      </c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>
        <v>88016.56</v>
      </c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>
        <v>91713.26</v>
      </c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</row>
    <row r="136" spans="1:123" s="155" customFormat="1" x14ac:dyDescent="0.25">
      <c r="A136" s="58"/>
      <c r="B136" s="58"/>
      <c r="C136" s="58"/>
      <c r="D136" s="58"/>
      <c r="E136" s="58"/>
      <c r="F136" s="58"/>
      <c r="G136" s="58"/>
      <c r="H136" s="59"/>
      <c r="I136" s="81" t="s">
        <v>220</v>
      </c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3"/>
      <c r="AP136" s="60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</row>
    <row r="137" spans="1:123" s="155" customFormat="1" x14ac:dyDescent="0.25">
      <c r="A137" s="58" t="s">
        <v>221</v>
      </c>
      <c r="B137" s="58"/>
      <c r="C137" s="58"/>
      <c r="D137" s="58"/>
      <c r="E137" s="58"/>
      <c r="F137" s="58"/>
      <c r="G137" s="58"/>
      <c r="H137" s="59"/>
      <c r="I137" s="80" t="s">
        <v>111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1"/>
      <c r="AP137" s="60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</row>
    <row r="138" spans="1:123" s="155" customFormat="1" x14ac:dyDescent="0.25">
      <c r="A138" s="58"/>
      <c r="B138" s="58"/>
      <c r="C138" s="58"/>
      <c r="D138" s="58"/>
      <c r="E138" s="58"/>
      <c r="F138" s="58"/>
      <c r="G138" s="58"/>
      <c r="H138" s="59"/>
      <c r="I138" s="81" t="s">
        <v>239</v>
      </c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3"/>
      <c r="AP138" s="60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</row>
    <row r="139" spans="1:123" s="155" customFormat="1" x14ac:dyDescent="0.25">
      <c r="A139" s="58"/>
      <c r="B139" s="58"/>
      <c r="C139" s="58"/>
      <c r="D139" s="58"/>
      <c r="E139" s="58"/>
      <c r="F139" s="58"/>
      <c r="G139" s="58"/>
      <c r="H139" s="59"/>
      <c r="I139" s="81" t="s">
        <v>112</v>
      </c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3"/>
      <c r="AP139" s="60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</row>
    <row r="140" spans="1:123" s="155" customFormat="1" x14ac:dyDescent="0.25">
      <c r="A140" s="58" t="s">
        <v>222</v>
      </c>
      <c r="B140" s="58"/>
      <c r="C140" s="58"/>
      <c r="D140" s="58"/>
      <c r="E140" s="58"/>
      <c r="F140" s="58"/>
      <c r="G140" s="58"/>
      <c r="H140" s="59"/>
      <c r="I140" s="80" t="s">
        <v>114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1"/>
      <c r="AP140" s="60" t="s">
        <v>116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30">
        <v>38</v>
      </c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>
        <v>40</v>
      </c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>
        <v>40</v>
      </c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</row>
    <row r="141" spans="1:123" s="155" customFormat="1" x14ac:dyDescent="0.25">
      <c r="A141" s="58"/>
      <c r="B141" s="58"/>
      <c r="C141" s="58"/>
      <c r="D141" s="58"/>
      <c r="E141" s="58"/>
      <c r="F141" s="58"/>
      <c r="G141" s="58"/>
      <c r="H141" s="59"/>
      <c r="I141" s="81" t="s">
        <v>115</v>
      </c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3"/>
      <c r="AP141" s="63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</row>
    <row r="142" spans="1:123" s="155" customFormat="1" x14ac:dyDescent="0.25">
      <c r="A142" s="58" t="s">
        <v>223</v>
      </c>
      <c r="B142" s="58"/>
      <c r="C142" s="58"/>
      <c r="D142" s="58"/>
      <c r="E142" s="58"/>
      <c r="F142" s="58"/>
      <c r="G142" s="58"/>
      <c r="H142" s="59"/>
      <c r="I142" s="80" t="s">
        <v>118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61" t="s">
        <v>45</v>
      </c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3"/>
      <c r="BF142" s="28">
        <v>48.125999999999998</v>
      </c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>
        <v>49.011000000000003</v>
      </c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>
        <v>51.07</v>
      </c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</row>
    <row r="143" spans="1:123" s="155" customFormat="1" x14ac:dyDescent="0.25">
      <c r="A143" s="58"/>
      <c r="B143" s="58"/>
      <c r="C143" s="58"/>
      <c r="D143" s="58"/>
      <c r="E143" s="58"/>
      <c r="F143" s="58"/>
      <c r="G143" s="58"/>
      <c r="H143" s="59"/>
      <c r="I143" s="52" t="s">
        <v>119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57" t="s">
        <v>120</v>
      </c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5"/>
      <c r="BF143" s="28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</row>
    <row r="144" spans="1:123" s="155" customFormat="1" ht="15.75" customHeight="1" x14ac:dyDescent="0.25">
      <c r="A144" s="58" t="s">
        <v>224</v>
      </c>
      <c r="B144" s="58"/>
      <c r="C144" s="58"/>
      <c r="D144" s="58"/>
      <c r="E144" s="58"/>
      <c r="F144" s="58"/>
      <c r="G144" s="58"/>
      <c r="H144" s="59"/>
      <c r="I144" s="80" t="s">
        <v>122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1"/>
      <c r="AP144" s="31" t="s">
        <v>350</v>
      </c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7"/>
    </row>
    <row r="145" spans="1:123" s="155" customFormat="1" x14ac:dyDescent="0.25">
      <c r="A145" s="58"/>
      <c r="B145" s="58"/>
      <c r="C145" s="58"/>
      <c r="D145" s="58"/>
      <c r="E145" s="58"/>
      <c r="F145" s="58"/>
      <c r="G145" s="58"/>
      <c r="H145" s="59"/>
      <c r="I145" s="81" t="s">
        <v>123</v>
      </c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3"/>
      <c r="AP145" s="108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10"/>
    </row>
    <row r="146" spans="1:123" s="155" customFormat="1" x14ac:dyDescent="0.25">
      <c r="A146" s="58"/>
      <c r="B146" s="58"/>
      <c r="C146" s="58"/>
      <c r="D146" s="58"/>
      <c r="E146" s="58"/>
      <c r="F146" s="58"/>
      <c r="G146" s="58"/>
      <c r="H146" s="59"/>
      <c r="I146" s="52" t="s">
        <v>124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9"/>
      <c r="AP146" s="111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3"/>
    </row>
    <row r="147" spans="1:123" s="155" customFormat="1" x14ac:dyDescent="0.25">
      <c r="A147" s="58" t="s">
        <v>225</v>
      </c>
      <c r="B147" s="58"/>
      <c r="C147" s="58"/>
      <c r="D147" s="58"/>
      <c r="E147" s="58"/>
      <c r="F147" s="58"/>
      <c r="G147" s="58"/>
      <c r="H147" s="58"/>
      <c r="I147" s="84" t="s">
        <v>226</v>
      </c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58" t="s">
        <v>45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29">
        <v>0</v>
      </c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>
        <v>0</v>
      </c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>
        <v>0</v>
      </c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</row>
    <row r="148" spans="1:123" s="155" customFormat="1" x14ac:dyDescent="0.25">
      <c r="A148" s="58" t="s">
        <v>227</v>
      </c>
      <c r="B148" s="58"/>
      <c r="C148" s="58"/>
      <c r="D148" s="58"/>
      <c r="E148" s="58"/>
      <c r="F148" s="58"/>
      <c r="G148" s="58"/>
      <c r="H148" s="58"/>
      <c r="I148" s="78" t="s">
        <v>228</v>
      </c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58" t="s">
        <v>45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29">
        <v>0</v>
      </c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>
        <v>0</v>
      </c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>
        <f>CB148*1.04</f>
        <v>0</v>
      </c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</row>
    <row r="149" spans="1:123" s="155" customFormat="1" x14ac:dyDescent="0.25">
      <c r="A149" s="58" t="s">
        <v>229</v>
      </c>
      <c r="B149" s="58"/>
      <c r="C149" s="58"/>
      <c r="D149" s="58"/>
      <c r="E149" s="58"/>
      <c r="F149" s="58"/>
      <c r="G149" s="58"/>
      <c r="H149" s="58"/>
      <c r="I149" s="78" t="s">
        <v>230</v>
      </c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58" t="s">
        <v>45</v>
      </c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85">
        <f>BF135-BF147-BF148</f>
        <v>82105</v>
      </c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>
        <f>CB135-CB147-CB148</f>
        <v>88016.56</v>
      </c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>
        <f>CX135-CX147-CX148</f>
        <v>91713.26</v>
      </c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</row>
    <row r="150" spans="1:123" s="155" customFormat="1" x14ac:dyDescent="0.25">
      <c r="A150" s="58" t="s">
        <v>231</v>
      </c>
      <c r="B150" s="58"/>
      <c r="C150" s="58"/>
      <c r="D150" s="58"/>
      <c r="E150" s="58"/>
      <c r="F150" s="58"/>
      <c r="G150" s="58"/>
      <c r="H150" s="58"/>
      <c r="I150" s="79" t="s">
        <v>49</v>
      </c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58" t="s">
        <v>45</v>
      </c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85">
        <f>BF135-BF147-BF148-BF149</f>
        <v>0</v>
      </c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>
        <f>CB135-CB147-CB148-CB149</f>
        <v>0</v>
      </c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>
        <f>CX135-CX147-CX148-CX149</f>
        <v>0</v>
      </c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</row>
    <row r="151" spans="1:123" s="155" customFormat="1" x14ac:dyDescent="0.25">
      <c r="A151" s="58" t="s">
        <v>232</v>
      </c>
      <c r="B151" s="58"/>
      <c r="C151" s="58"/>
      <c r="D151" s="58"/>
      <c r="E151" s="58"/>
      <c r="F151" s="58"/>
      <c r="G151" s="58"/>
      <c r="H151" s="59"/>
      <c r="I151" s="80" t="s">
        <v>54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1"/>
      <c r="AP151" s="60" t="s">
        <v>59</v>
      </c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</row>
    <row r="152" spans="1:123" s="155" customFormat="1" x14ac:dyDescent="0.25">
      <c r="A152" s="58"/>
      <c r="B152" s="58"/>
      <c r="C152" s="58"/>
      <c r="D152" s="58"/>
      <c r="E152" s="58"/>
      <c r="F152" s="58"/>
      <c r="G152" s="58"/>
      <c r="H152" s="59"/>
      <c r="I152" s="81" t="s">
        <v>55</v>
      </c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3"/>
      <c r="AP152" s="60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</row>
    <row r="153" spans="1:123" s="155" customFormat="1" x14ac:dyDescent="0.25">
      <c r="A153" s="58"/>
      <c r="B153" s="58"/>
      <c r="C153" s="58"/>
      <c r="D153" s="58"/>
      <c r="E153" s="58"/>
      <c r="F153" s="58"/>
      <c r="G153" s="58"/>
      <c r="H153" s="59"/>
      <c r="I153" s="81" t="s">
        <v>233</v>
      </c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3"/>
      <c r="AP153" s="60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</row>
    <row r="154" spans="1:123" s="155" customFormat="1" x14ac:dyDescent="0.25">
      <c r="A154" s="58" t="s">
        <v>234</v>
      </c>
      <c r="B154" s="58"/>
      <c r="C154" s="58"/>
      <c r="D154" s="58"/>
      <c r="E154" s="58"/>
      <c r="F154" s="58"/>
      <c r="G154" s="58"/>
      <c r="H154" s="59"/>
      <c r="I154" s="80" t="s">
        <v>104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1"/>
      <c r="AP154" s="140" t="s">
        <v>349</v>
      </c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2"/>
    </row>
    <row r="155" spans="1:123" s="155" customFormat="1" x14ac:dyDescent="0.25">
      <c r="A155" s="58"/>
      <c r="B155" s="58"/>
      <c r="C155" s="58"/>
      <c r="D155" s="58"/>
      <c r="E155" s="58"/>
      <c r="F155" s="58"/>
      <c r="G155" s="58"/>
      <c r="H155" s="59"/>
      <c r="I155" s="81" t="s">
        <v>105</v>
      </c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3"/>
      <c r="AP155" s="143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5"/>
    </row>
    <row r="156" spans="1:123" s="155" customFormat="1" x14ac:dyDescent="0.25">
      <c r="A156" s="58"/>
      <c r="B156" s="58"/>
      <c r="C156" s="58"/>
      <c r="D156" s="58"/>
      <c r="E156" s="58"/>
      <c r="F156" s="58"/>
      <c r="G156" s="58"/>
      <c r="H156" s="59"/>
      <c r="I156" s="81" t="s">
        <v>235</v>
      </c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3"/>
      <c r="AP156" s="143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5"/>
    </row>
    <row r="157" spans="1:123" s="155" customFormat="1" x14ac:dyDescent="0.25">
      <c r="A157" s="58"/>
      <c r="B157" s="58"/>
      <c r="C157" s="58"/>
      <c r="D157" s="58"/>
      <c r="E157" s="58"/>
      <c r="F157" s="58"/>
      <c r="G157" s="58"/>
      <c r="H157" s="59"/>
      <c r="I157" s="81" t="s">
        <v>236</v>
      </c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3"/>
      <c r="AP157" s="143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5"/>
    </row>
    <row r="158" spans="1:123" s="155" customFormat="1" x14ac:dyDescent="0.25">
      <c r="A158" s="58"/>
      <c r="B158" s="58"/>
      <c r="C158" s="58"/>
      <c r="D158" s="58"/>
      <c r="E158" s="58"/>
      <c r="F158" s="58"/>
      <c r="G158" s="58"/>
      <c r="H158" s="59"/>
      <c r="I158" s="52" t="s">
        <v>237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9"/>
      <c r="AP158" s="146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8"/>
    </row>
    <row r="159" spans="1:123" s="154" customFormat="1" x14ac:dyDescent="0.3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</row>
    <row r="160" spans="1:123" s="151" customFormat="1" ht="10.199999999999999" x14ac:dyDescent="0.2">
      <c r="A160" s="158" t="s">
        <v>240</v>
      </c>
    </row>
  </sheetData>
  <mergeCells count="623">
    <mergeCell ref="AP154:DS158"/>
    <mergeCell ref="AP144:DS146"/>
    <mergeCell ref="I156:AO156"/>
    <mergeCell ref="A12:H12"/>
    <mergeCell ref="AP12:BE12"/>
    <mergeCell ref="AP151:BE153"/>
    <mergeCell ref="BF151:CA153"/>
    <mergeCell ref="CB151:CW153"/>
    <mergeCell ref="I152:AO152"/>
    <mergeCell ref="I158:AO158"/>
    <mergeCell ref="A154:H158"/>
    <mergeCell ref="I157:AO157"/>
    <mergeCell ref="I155:AO155"/>
    <mergeCell ref="I154:AO154"/>
    <mergeCell ref="CX151:DS153"/>
    <mergeCell ref="I151:AO151"/>
    <mergeCell ref="A150:H150"/>
    <mergeCell ref="I150:AO150"/>
    <mergeCell ref="AP150:BE150"/>
    <mergeCell ref="BF150:CA150"/>
    <mergeCell ref="CB150:CW150"/>
    <mergeCell ref="CX150:DS150"/>
    <mergeCell ref="I153:AO153"/>
    <mergeCell ref="A151:H153"/>
    <mergeCell ref="A149:H149"/>
    <mergeCell ref="I149:AO149"/>
    <mergeCell ref="AP149:BE149"/>
    <mergeCell ref="BF149:CA149"/>
    <mergeCell ref="CB149:CW149"/>
    <mergeCell ref="CX149:DS149"/>
    <mergeCell ref="A148:H148"/>
    <mergeCell ref="I148:AO148"/>
    <mergeCell ref="AP148:BE148"/>
    <mergeCell ref="BF148:CA148"/>
    <mergeCell ref="CB148:CW148"/>
    <mergeCell ref="CX148:DS148"/>
    <mergeCell ref="A147:H147"/>
    <mergeCell ref="I147:AO147"/>
    <mergeCell ref="AP147:BE147"/>
    <mergeCell ref="BF147:CA147"/>
    <mergeCell ref="CB147:CW147"/>
    <mergeCell ref="CX147:DS147"/>
    <mergeCell ref="I146:AO146"/>
    <mergeCell ref="A144:H146"/>
    <mergeCell ref="I145:AO145"/>
    <mergeCell ref="I144:AO144"/>
    <mergeCell ref="I143:AO143"/>
    <mergeCell ref="AP143:BE143"/>
    <mergeCell ref="A142:H143"/>
    <mergeCell ref="BF142:CA143"/>
    <mergeCell ref="CB142:CW143"/>
    <mergeCell ref="CX140:DS141"/>
    <mergeCell ref="I139:AO139"/>
    <mergeCell ref="A137:H139"/>
    <mergeCell ref="AP137:BE139"/>
    <mergeCell ref="BF137:CA139"/>
    <mergeCell ref="CB137:CW139"/>
    <mergeCell ref="I138:AO138"/>
    <mergeCell ref="CX135:DS136"/>
    <mergeCell ref="CX142:DS143"/>
    <mergeCell ref="I142:AO142"/>
    <mergeCell ref="AP142:BE142"/>
    <mergeCell ref="CX137:DS139"/>
    <mergeCell ref="I137:AO137"/>
    <mergeCell ref="I141:AO141"/>
    <mergeCell ref="A140:H141"/>
    <mergeCell ref="AP140:BE141"/>
    <mergeCell ref="BF140:CA141"/>
    <mergeCell ref="CB140:CW141"/>
    <mergeCell ref="I140:AO140"/>
    <mergeCell ref="A134:H134"/>
    <mergeCell ref="I134:AO134"/>
    <mergeCell ref="AP134:BE134"/>
    <mergeCell ref="BF134:CA134"/>
    <mergeCell ref="CB134:CW134"/>
    <mergeCell ref="CX134:DS134"/>
    <mergeCell ref="I136:AO136"/>
    <mergeCell ref="A135:H136"/>
    <mergeCell ref="AP135:BE136"/>
    <mergeCell ref="BF135:CA136"/>
    <mergeCell ref="CB135:CW136"/>
    <mergeCell ref="I135:AO135"/>
    <mergeCell ref="A133:H133"/>
    <mergeCell ref="I133:AO133"/>
    <mergeCell ref="AP133:BE133"/>
    <mergeCell ref="BF133:CA133"/>
    <mergeCell ref="CB133:CW133"/>
    <mergeCell ref="CX133:DS133"/>
    <mergeCell ref="A132:H132"/>
    <mergeCell ref="I132:AO132"/>
    <mergeCell ref="AP132:BE132"/>
    <mergeCell ref="BF132:CA132"/>
    <mergeCell ref="CB132:CW132"/>
    <mergeCell ref="CX132:DS132"/>
    <mergeCell ref="A131:H131"/>
    <mergeCell ref="I131:AO131"/>
    <mergeCell ref="AP131:BE131"/>
    <mergeCell ref="BF131:CA131"/>
    <mergeCell ref="CB131:CW131"/>
    <mergeCell ref="CX131:DS131"/>
    <mergeCell ref="I130:AO130"/>
    <mergeCell ref="A126:H130"/>
    <mergeCell ref="AP126:BE130"/>
    <mergeCell ref="BF126:CA130"/>
    <mergeCell ref="CB126:CW130"/>
    <mergeCell ref="I129:AO129"/>
    <mergeCell ref="CX126:DS130"/>
    <mergeCell ref="I128:AO128"/>
    <mergeCell ref="I127:AO127"/>
    <mergeCell ref="I126:AO126"/>
    <mergeCell ref="I125:AO125"/>
    <mergeCell ref="A124:H125"/>
    <mergeCell ref="AP124:BE125"/>
    <mergeCell ref="BF124:CA125"/>
    <mergeCell ref="CB124:CW125"/>
    <mergeCell ref="I124:AO124"/>
    <mergeCell ref="CX124:DS125"/>
    <mergeCell ref="A123:H123"/>
    <mergeCell ref="I123:AO123"/>
    <mergeCell ref="AP123:BE123"/>
    <mergeCell ref="BF123:CA123"/>
    <mergeCell ref="CB123:CW123"/>
    <mergeCell ref="CX123:DS123"/>
    <mergeCell ref="I122:AO122"/>
    <mergeCell ref="A121:H122"/>
    <mergeCell ref="AP121:BE122"/>
    <mergeCell ref="BF121:CA122"/>
    <mergeCell ref="CB121:CW122"/>
    <mergeCell ref="I121:AO121"/>
    <mergeCell ref="CX121:DS122"/>
    <mergeCell ref="I120:AO120"/>
    <mergeCell ref="A117:H120"/>
    <mergeCell ref="AP117:BE120"/>
    <mergeCell ref="BF117:CA120"/>
    <mergeCell ref="CB117:CW120"/>
    <mergeCell ref="I119:AO119"/>
    <mergeCell ref="CX117:DS120"/>
    <mergeCell ref="I118:AO118"/>
    <mergeCell ref="I117:AO117"/>
    <mergeCell ref="A116:H116"/>
    <mergeCell ref="I116:AO116"/>
    <mergeCell ref="AP116:BE116"/>
    <mergeCell ref="BF116:CA116"/>
    <mergeCell ref="CB116:CW116"/>
    <mergeCell ref="CX116:DS116"/>
    <mergeCell ref="A115:H115"/>
    <mergeCell ref="I115:AO115"/>
    <mergeCell ref="AP115:BE115"/>
    <mergeCell ref="BF115:CA115"/>
    <mergeCell ref="CB115:CW115"/>
    <mergeCell ref="CX115:DS115"/>
    <mergeCell ref="A114:H114"/>
    <mergeCell ref="I114:AO114"/>
    <mergeCell ref="AP114:BE114"/>
    <mergeCell ref="BF114:CA114"/>
    <mergeCell ref="CB114:CW114"/>
    <mergeCell ref="CX114:DS114"/>
    <mergeCell ref="A107:H108"/>
    <mergeCell ref="AP107:BE108"/>
    <mergeCell ref="BF107:CA108"/>
    <mergeCell ref="CB107:CW108"/>
    <mergeCell ref="I107:AO107"/>
    <mergeCell ref="I113:AO113"/>
    <mergeCell ref="A109:H113"/>
    <mergeCell ref="AP109:BE113"/>
    <mergeCell ref="BF109:CA113"/>
    <mergeCell ref="CB109:CW113"/>
    <mergeCell ref="CX106:DS106"/>
    <mergeCell ref="CX109:DS113"/>
    <mergeCell ref="I111:AO111"/>
    <mergeCell ref="I110:AO110"/>
    <mergeCell ref="I109:AO109"/>
    <mergeCell ref="I108:AO108"/>
    <mergeCell ref="I112:AO112"/>
    <mergeCell ref="AP104:BE105"/>
    <mergeCell ref="BF104:CA105"/>
    <mergeCell ref="CB104:CW105"/>
    <mergeCell ref="I104:AO104"/>
    <mergeCell ref="CX107:DS108"/>
    <mergeCell ref="AP103:BE103"/>
    <mergeCell ref="BF103:CA103"/>
    <mergeCell ref="CB103:CW103"/>
    <mergeCell ref="CX103:DS103"/>
    <mergeCell ref="I105:AO105"/>
    <mergeCell ref="A104:H105"/>
    <mergeCell ref="A102:H102"/>
    <mergeCell ref="I102:AO102"/>
    <mergeCell ref="AP102:BE102"/>
    <mergeCell ref="BF102:CA102"/>
    <mergeCell ref="CB102:CW102"/>
    <mergeCell ref="A106:H106"/>
    <mergeCell ref="I106:AO106"/>
    <mergeCell ref="AP106:BE106"/>
    <mergeCell ref="BF106:CA106"/>
    <mergeCell ref="CB106:CW106"/>
    <mergeCell ref="CX98:DS101"/>
    <mergeCell ref="I99:AO99"/>
    <mergeCell ref="I98:AO98"/>
    <mergeCell ref="A97:H97"/>
    <mergeCell ref="I97:AO97"/>
    <mergeCell ref="AP97:BE97"/>
    <mergeCell ref="BF97:CA97"/>
    <mergeCell ref="CB97:CW97"/>
    <mergeCell ref="CX97:DS97"/>
    <mergeCell ref="I101:AO101"/>
    <mergeCell ref="A98:H101"/>
    <mergeCell ref="AP98:BE101"/>
    <mergeCell ref="BF98:CA101"/>
    <mergeCell ref="CB98:CW101"/>
    <mergeCell ref="I100:AO100"/>
    <mergeCell ref="CX102:DS102"/>
    <mergeCell ref="CX104:DS105"/>
    <mergeCell ref="A103:H103"/>
    <mergeCell ref="I103:AO10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I24:AO24"/>
    <mergeCell ref="I25:AO25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I34:AO34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CX50:DS50"/>
    <mergeCell ref="I45:AO45"/>
    <mergeCell ref="A45:H49"/>
    <mergeCell ref="AP45:BE49"/>
    <mergeCell ref="BF45:CA49"/>
    <mergeCell ref="CB45:CW49"/>
    <mergeCell ref="I46:AO46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ageMargins left="0.39370078740157483" right="0.39370078740157483" top="0.78740157480314965" bottom="0.39370078740157483" header="0.27559055118110237" footer="0.27559055118110237"/>
  <pageSetup paperSize="9" scale="69" fitToHeight="5" orientation="portrait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16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DT111"/>
  <sheetViews>
    <sheetView workbookViewId="0">
      <selection activeCell="A7" sqref="A7:DS7"/>
    </sheetView>
  </sheetViews>
  <sheetFormatPr defaultColWidth="1.109375" defaultRowHeight="15.6" x14ac:dyDescent="0.3"/>
  <cols>
    <col min="1" max="16384" width="1.109375" style="14"/>
  </cols>
  <sheetData>
    <row r="1" spans="1:124" s="11" customFormat="1" ht="10.199999999999999" x14ac:dyDescent="0.2">
      <c r="DS1" s="12" t="s">
        <v>241</v>
      </c>
      <c r="DT1" s="12"/>
    </row>
    <row r="2" spans="1:124" s="11" customFormat="1" ht="10.199999999999999" x14ac:dyDescent="0.2">
      <c r="DS2" s="12" t="s">
        <v>10</v>
      </c>
      <c r="DT2" s="12"/>
    </row>
    <row r="3" spans="1:124" s="11" customFormat="1" ht="10.199999999999999" x14ac:dyDescent="0.2">
      <c r="DS3" s="12" t="s">
        <v>11</v>
      </c>
      <c r="DT3" s="12"/>
    </row>
    <row r="7" spans="1:124" s="13" customFormat="1" ht="18" x14ac:dyDescent="0.35">
      <c r="A7" s="43" t="s">
        <v>242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</row>
    <row r="10" spans="1:124" x14ac:dyDescent="0.3">
      <c r="A10" s="44" t="s">
        <v>26</v>
      </c>
      <c r="B10" s="45"/>
      <c r="C10" s="45"/>
      <c r="D10" s="45"/>
      <c r="E10" s="45"/>
      <c r="F10" s="45"/>
      <c r="G10" s="45"/>
      <c r="H10" s="46"/>
      <c r="I10" s="44" t="s">
        <v>28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 t="s">
        <v>29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6"/>
      <c r="BF10" s="44" t="s">
        <v>31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6"/>
      <c r="CB10" s="44" t="s">
        <v>35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  <c r="CX10" s="44" t="s">
        <v>33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4" x14ac:dyDescent="0.3">
      <c r="A11" s="40" t="s">
        <v>27</v>
      </c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0" t="s">
        <v>30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40" t="s">
        <v>32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0" t="s">
        <v>36</v>
      </c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2"/>
      <c r="CX11" s="40" t="s">
        <v>34</v>
      </c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2"/>
    </row>
    <row r="12" spans="1:124" ht="15.75" customHeight="1" x14ac:dyDescent="0.3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0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40" t="s">
        <v>348</v>
      </c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2"/>
      <c r="CB12" s="40" t="s">
        <v>346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347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</row>
    <row r="13" spans="1:124" s="15" customFormat="1" x14ac:dyDescent="0.25">
      <c r="A13" s="115"/>
      <c r="B13" s="116"/>
      <c r="C13" s="116"/>
      <c r="D13" s="116"/>
      <c r="E13" s="116"/>
      <c r="F13" s="116"/>
      <c r="G13" s="116"/>
      <c r="H13" s="117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3"/>
      <c r="AP13" s="115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61" t="s">
        <v>243</v>
      </c>
      <c r="BG13" s="62"/>
      <c r="BH13" s="62"/>
      <c r="BI13" s="62"/>
      <c r="BJ13" s="62"/>
      <c r="BK13" s="62"/>
      <c r="BL13" s="62"/>
      <c r="BM13" s="62"/>
      <c r="BN13" s="62"/>
      <c r="BO13" s="62"/>
      <c r="BP13" s="63"/>
      <c r="BQ13" s="61" t="s">
        <v>245</v>
      </c>
      <c r="BR13" s="62"/>
      <c r="BS13" s="62"/>
      <c r="BT13" s="62"/>
      <c r="BU13" s="62"/>
      <c r="BV13" s="62"/>
      <c r="BW13" s="62"/>
      <c r="BX13" s="62"/>
      <c r="BY13" s="62"/>
      <c r="BZ13" s="62"/>
      <c r="CA13" s="63"/>
      <c r="CB13" s="61" t="s">
        <v>243</v>
      </c>
      <c r="CC13" s="62"/>
      <c r="CD13" s="62"/>
      <c r="CE13" s="62"/>
      <c r="CF13" s="62"/>
      <c r="CG13" s="62"/>
      <c r="CH13" s="62"/>
      <c r="CI13" s="62"/>
      <c r="CJ13" s="62"/>
      <c r="CK13" s="62"/>
      <c r="CL13" s="63"/>
      <c r="CM13" s="61" t="s">
        <v>245</v>
      </c>
      <c r="CN13" s="62"/>
      <c r="CO13" s="62"/>
      <c r="CP13" s="62"/>
      <c r="CQ13" s="62"/>
      <c r="CR13" s="62"/>
      <c r="CS13" s="62"/>
      <c r="CT13" s="62"/>
      <c r="CU13" s="62"/>
      <c r="CV13" s="62"/>
      <c r="CW13" s="63"/>
      <c r="CX13" s="61" t="s">
        <v>243</v>
      </c>
      <c r="CY13" s="62"/>
      <c r="CZ13" s="62"/>
      <c r="DA13" s="62"/>
      <c r="DB13" s="62"/>
      <c r="DC13" s="62"/>
      <c r="DD13" s="62"/>
      <c r="DE13" s="62"/>
      <c r="DF13" s="62"/>
      <c r="DG13" s="62"/>
      <c r="DH13" s="63"/>
      <c r="DI13" s="61" t="s">
        <v>245</v>
      </c>
      <c r="DJ13" s="62"/>
      <c r="DK13" s="62"/>
      <c r="DL13" s="62"/>
      <c r="DM13" s="62"/>
      <c r="DN13" s="62"/>
      <c r="DO13" s="62"/>
      <c r="DP13" s="62"/>
      <c r="DQ13" s="62"/>
      <c r="DR13" s="62"/>
      <c r="DS13" s="63"/>
    </row>
    <row r="14" spans="1:124" x14ac:dyDescent="0.3">
      <c r="A14" s="57"/>
      <c r="B14" s="64"/>
      <c r="C14" s="64"/>
      <c r="D14" s="64"/>
      <c r="E14" s="64"/>
      <c r="F14" s="64"/>
      <c r="G14" s="64"/>
      <c r="H14" s="65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3"/>
      <c r="AP14" s="57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5"/>
      <c r="BF14" s="57" t="s">
        <v>244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57" t="s">
        <v>244</v>
      </c>
      <c r="BR14" s="64"/>
      <c r="BS14" s="64"/>
      <c r="BT14" s="64"/>
      <c r="BU14" s="64"/>
      <c r="BV14" s="64"/>
      <c r="BW14" s="64"/>
      <c r="BX14" s="64"/>
      <c r="BY14" s="64"/>
      <c r="BZ14" s="64"/>
      <c r="CA14" s="65"/>
      <c r="CB14" s="57" t="s">
        <v>244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5"/>
      <c r="CM14" s="57" t="s">
        <v>244</v>
      </c>
      <c r="CN14" s="64"/>
      <c r="CO14" s="64"/>
      <c r="CP14" s="64"/>
      <c r="CQ14" s="64"/>
      <c r="CR14" s="64"/>
      <c r="CS14" s="64"/>
      <c r="CT14" s="64"/>
      <c r="CU14" s="64"/>
      <c r="CV14" s="64"/>
      <c r="CW14" s="65"/>
      <c r="CX14" s="57" t="s">
        <v>244</v>
      </c>
      <c r="CY14" s="64"/>
      <c r="CZ14" s="64"/>
      <c r="DA14" s="64"/>
      <c r="DB14" s="64"/>
      <c r="DC14" s="64"/>
      <c r="DD14" s="64"/>
      <c r="DE14" s="64"/>
      <c r="DF14" s="64"/>
      <c r="DG14" s="64"/>
      <c r="DH14" s="65"/>
      <c r="DI14" s="57" t="s">
        <v>244</v>
      </c>
      <c r="DJ14" s="64"/>
      <c r="DK14" s="64"/>
      <c r="DL14" s="64"/>
      <c r="DM14" s="64"/>
      <c r="DN14" s="64"/>
      <c r="DO14" s="64"/>
      <c r="DP14" s="64"/>
      <c r="DQ14" s="64"/>
      <c r="DR14" s="64"/>
      <c r="DS14" s="65"/>
    </row>
    <row r="15" spans="1:124" x14ac:dyDescent="0.3">
      <c r="A15" s="58" t="s">
        <v>37</v>
      </c>
      <c r="B15" s="58"/>
      <c r="C15" s="58"/>
      <c r="D15" s="58"/>
      <c r="E15" s="58"/>
      <c r="F15" s="58"/>
      <c r="G15" s="58"/>
      <c r="H15" s="59"/>
      <c r="I15" s="80" t="s">
        <v>246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P15" s="60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</row>
    <row r="16" spans="1:124" x14ac:dyDescent="0.3">
      <c r="A16" s="58"/>
      <c r="B16" s="58"/>
      <c r="C16" s="58"/>
      <c r="D16" s="58"/>
      <c r="E16" s="58"/>
      <c r="F16" s="58"/>
      <c r="G16" s="58"/>
      <c r="H16" s="59"/>
      <c r="I16" s="81" t="s">
        <v>247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  <c r="AP16" s="60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</row>
    <row r="17" spans="1:123" x14ac:dyDescent="0.3">
      <c r="A17" s="58" t="s">
        <v>44</v>
      </c>
      <c r="B17" s="58"/>
      <c r="C17" s="58"/>
      <c r="D17" s="58"/>
      <c r="E17" s="58"/>
      <c r="F17" s="58"/>
      <c r="G17" s="58"/>
      <c r="H17" s="59"/>
      <c r="I17" s="80" t="s">
        <v>248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1"/>
      <c r="AP17" s="118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</row>
    <row r="18" spans="1:123" x14ac:dyDescent="0.3">
      <c r="A18" s="58"/>
      <c r="B18" s="58"/>
      <c r="C18" s="58"/>
      <c r="D18" s="58"/>
      <c r="E18" s="58"/>
      <c r="F18" s="58"/>
      <c r="G18" s="58"/>
      <c r="H18" s="59"/>
      <c r="I18" s="81" t="s">
        <v>249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3"/>
      <c r="AP18" s="118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</row>
    <row r="19" spans="1:123" x14ac:dyDescent="0.3">
      <c r="A19" s="58"/>
      <c r="B19" s="58"/>
      <c r="C19" s="58"/>
      <c r="D19" s="58"/>
      <c r="E19" s="58"/>
      <c r="F19" s="58"/>
      <c r="G19" s="58"/>
      <c r="H19" s="59"/>
      <c r="I19" s="80" t="s">
        <v>250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60" t="s">
        <v>278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</row>
    <row r="20" spans="1:123" x14ac:dyDescent="0.3">
      <c r="A20" s="58"/>
      <c r="B20" s="58"/>
      <c r="C20" s="58"/>
      <c r="D20" s="58"/>
      <c r="E20" s="58"/>
      <c r="F20" s="58"/>
      <c r="G20" s="58"/>
      <c r="H20" s="59"/>
      <c r="I20" s="81" t="s">
        <v>251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3"/>
      <c r="AP20" s="60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</row>
    <row r="21" spans="1:123" x14ac:dyDescent="0.3">
      <c r="A21" s="58"/>
      <c r="B21" s="58"/>
      <c r="C21" s="58"/>
      <c r="D21" s="58"/>
      <c r="E21" s="58"/>
      <c r="F21" s="58"/>
      <c r="G21" s="58"/>
      <c r="H21" s="59"/>
      <c r="I21" s="81" t="s">
        <v>252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3"/>
      <c r="AP21" s="60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</row>
    <row r="22" spans="1:123" x14ac:dyDescent="0.3">
      <c r="A22" s="58"/>
      <c r="B22" s="58"/>
      <c r="C22" s="58"/>
      <c r="D22" s="58"/>
      <c r="E22" s="58"/>
      <c r="F22" s="58"/>
      <c r="G22" s="58"/>
      <c r="H22" s="59"/>
      <c r="I22" s="81" t="s">
        <v>253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  <c r="AP22" s="60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</row>
    <row r="23" spans="1:123" x14ac:dyDescent="0.3">
      <c r="A23" s="58"/>
      <c r="B23" s="58"/>
      <c r="C23" s="58"/>
      <c r="D23" s="58"/>
      <c r="E23" s="58"/>
      <c r="F23" s="58"/>
      <c r="G23" s="58"/>
      <c r="H23" s="59"/>
      <c r="I23" s="81" t="s">
        <v>254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3"/>
      <c r="AP23" s="60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</row>
    <row r="24" spans="1:123" x14ac:dyDescent="0.3">
      <c r="A24" s="58"/>
      <c r="B24" s="58"/>
      <c r="C24" s="58"/>
      <c r="D24" s="58"/>
      <c r="E24" s="58"/>
      <c r="F24" s="58"/>
      <c r="G24" s="58"/>
      <c r="H24" s="59"/>
      <c r="I24" s="81" t="s">
        <v>255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3"/>
      <c r="AP24" s="60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</row>
    <row r="25" spans="1:123" x14ac:dyDescent="0.3">
      <c r="A25" s="58"/>
      <c r="B25" s="58"/>
      <c r="C25" s="58"/>
      <c r="D25" s="58"/>
      <c r="E25" s="58"/>
      <c r="F25" s="58"/>
      <c r="G25" s="58"/>
      <c r="H25" s="59"/>
      <c r="I25" s="81" t="s">
        <v>256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3"/>
      <c r="AP25" s="60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</row>
    <row r="26" spans="1:123" x14ac:dyDescent="0.3">
      <c r="A26" s="58"/>
      <c r="B26" s="58"/>
      <c r="C26" s="58"/>
      <c r="D26" s="58"/>
      <c r="E26" s="58"/>
      <c r="F26" s="58"/>
      <c r="G26" s="58"/>
      <c r="H26" s="59"/>
      <c r="I26" s="81" t="s">
        <v>257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3"/>
      <c r="AP26" s="60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</row>
    <row r="27" spans="1:123" x14ac:dyDescent="0.3">
      <c r="A27" s="58"/>
      <c r="B27" s="58"/>
      <c r="C27" s="58"/>
      <c r="D27" s="58"/>
      <c r="E27" s="58"/>
      <c r="F27" s="58"/>
      <c r="G27" s="58"/>
      <c r="H27" s="59"/>
      <c r="I27" s="81" t="s">
        <v>258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3"/>
      <c r="AP27" s="60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</row>
    <row r="28" spans="1:123" x14ac:dyDescent="0.3">
      <c r="A28" s="58"/>
      <c r="B28" s="58"/>
      <c r="C28" s="58"/>
      <c r="D28" s="58"/>
      <c r="E28" s="58"/>
      <c r="F28" s="58"/>
      <c r="G28" s="58"/>
      <c r="H28" s="59"/>
      <c r="I28" s="81" t="s">
        <v>259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3"/>
      <c r="AP28" s="60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</row>
    <row r="29" spans="1:123" x14ac:dyDescent="0.3">
      <c r="A29" s="58"/>
      <c r="B29" s="58"/>
      <c r="C29" s="58"/>
      <c r="D29" s="58"/>
      <c r="E29" s="58"/>
      <c r="F29" s="58"/>
      <c r="G29" s="58"/>
      <c r="H29" s="59"/>
      <c r="I29" s="81" t="s">
        <v>260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60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</row>
    <row r="30" spans="1:123" x14ac:dyDescent="0.3">
      <c r="A30" s="58"/>
      <c r="B30" s="58"/>
      <c r="C30" s="58"/>
      <c r="D30" s="58"/>
      <c r="E30" s="58"/>
      <c r="F30" s="58"/>
      <c r="G30" s="58"/>
      <c r="H30" s="59"/>
      <c r="I30" s="81" t="s">
        <v>261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3"/>
      <c r="AP30" s="60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</row>
    <row r="31" spans="1:123" x14ac:dyDescent="0.3">
      <c r="A31" s="58"/>
      <c r="B31" s="58"/>
      <c r="C31" s="58"/>
      <c r="D31" s="58"/>
      <c r="E31" s="58"/>
      <c r="F31" s="58"/>
      <c r="G31" s="58"/>
      <c r="H31" s="59"/>
      <c r="I31" s="52" t="s">
        <v>262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9"/>
      <c r="AP31" s="60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</row>
    <row r="32" spans="1:123" x14ac:dyDescent="0.3">
      <c r="A32" s="58"/>
      <c r="B32" s="58"/>
      <c r="C32" s="58"/>
      <c r="D32" s="58"/>
      <c r="E32" s="58"/>
      <c r="F32" s="58"/>
      <c r="G32" s="58"/>
      <c r="H32" s="59"/>
      <c r="I32" s="80" t="s">
        <v>263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  <c r="AP32" s="60" t="s">
        <v>273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</row>
    <row r="33" spans="1:123" x14ac:dyDescent="0.3">
      <c r="A33" s="58"/>
      <c r="B33" s="58"/>
      <c r="C33" s="58"/>
      <c r="D33" s="58"/>
      <c r="E33" s="58"/>
      <c r="F33" s="58"/>
      <c r="G33" s="58"/>
      <c r="H33" s="59"/>
      <c r="I33" s="81" t="s">
        <v>264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3"/>
      <c r="AP33" s="60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</row>
    <row r="34" spans="1:123" x14ac:dyDescent="0.3">
      <c r="A34" s="58"/>
      <c r="B34" s="58"/>
      <c r="C34" s="58"/>
      <c r="D34" s="58"/>
      <c r="E34" s="58"/>
      <c r="F34" s="58"/>
      <c r="G34" s="58"/>
      <c r="H34" s="59"/>
      <c r="I34" s="81" t="s">
        <v>251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3"/>
      <c r="AP34" s="60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</row>
    <row r="35" spans="1:123" x14ac:dyDescent="0.3">
      <c r="A35" s="58"/>
      <c r="B35" s="58"/>
      <c r="C35" s="58"/>
      <c r="D35" s="58"/>
      <c r="E35" s="58"/>
      <c r="F35" s="58"/>
      <c r="G35" s="58"/>
      <c r="H35" s="59"/>
      <c r="I35" s="81" t="s">
        <v>265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  <c r="AP35" s="60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</row>
    <row r="36" spans="1:123" x14ac:dyDescent="0.3">
      <c r="A36" s="58"/>
      <c r="B36" s="58"/>
      <c r="C36" s="58"/>
      <c r="D36" s="58"/>
      <c r="E36" s="58"/>
      <c r="F36" s="58"/>
      <c r="G36" s="58"/>
      <c r="H36" s="59"/>
      <c r="I36" s="81" t="s">
        <v>266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3"/>
      <c r="AP36" s="60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</row>
    <row r="37" spans="1:123" x14ac:dyDescent="0.3">
      <c r="A37" s="58"/>
      <c r="B37" s="58"/>
      <c r="C37" s="58"/>
      <c r="D37" s="58"/>
      <c r="E37" s="58"/>
      <c r="F37" s="58"/>
      <c r="G37" s="58"/>
      <c r="H37" s="59"/>
      <c r="I37" s="81" t="s">
        <v>267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3"/>
      <c r="AP37" s="60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</row>
    <row r="38" spans="1:123" x14ac:dyDescent="0.3">
      <c r="A38" s="58"/>
      <c r="B38" s="58"/>
      <c r="C38" s="58"/>
      <c r="D38" s="58"/>
      <c r="E38" s="58"/>
      <c r="F38" s="58"/>
      <c r="G38" s="58"/>
      <c r="H38" s="59"/>
      <c r="I38" s="81" t="s">
        <v>268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3"/>
      <c r="AP38" s="60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</row>
    <row r="39" spans="1:123" x14ac:dyDescent="0.3">
      <c r="A39" s="58"/>
      <c r="B39" s="58"/>
      <c r="C39" s="58"/>
      <c r="D39" s="58"/>
      <c r="E39" s="58"/>
      <c r="F39" s="58"/>
      <c r="G39" s="58"/>
      <c r="H39" s="59"/>
      <c r="I39" s="81" t="s">
        <v>269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3"/>
      <c r="AP39" s="60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</row>
    <row r="40" spans="1:123" x14ac:dyDescent="0.3">
      <c r="A40" s="58"/>
      <c r="B40" s="58"/>
      <c r="C40" s="58"/>
      <c r="D40" s="58"/>
      <c r="E40" s="58"/>
      <c r="F40" s="58"/>
      <c r="G40" s="58"/>
      <c r="H40" s="59"/>
      <c r="I40" s="81" t="s">
        <v>270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3"/>
      <c r="AP40" s="60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</row>
    <row r="41" spans="1:123" x14ac:dyDescent="0.3">
      <c r="A41" s="58"/>
      <c r="B41" s="58"/>
      <c r="C41" s="58"/>
      <c r="D41" s="58"/>
      <c r="E41" s="58"/>
      <c r="F41" s="58"/>
      <c r="G41" s="58"/>
      <c r="H41" s="59"/>
      <c r="I41" s="81" t="s">
        <v>271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3"/>
      <c r="AP41" s="60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</row>
    <row r="42" spans="1:123" x14ac:dyDescent="0.3">
      <c r="A42" s="58"/>
      <c r="B42" s="58"/>
      <c r="C42" s="58"/>
      <c r="D42" s="58"/>
      <c r="E42" s="58"/>
      <c r="F42" s="58"/>
      <c r="G42" s="58"/>
      <c r="H42" s="59"/>
      <c r="I42" s="81" t="s">
        <v>272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3"/>
      <c r="AP42" s="60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</row>
    <row r="43" spans="1:123" x14ac:dyDescent="0.3">
      <c r="A43" s="58"/>
      <c r="B43" s="58"/>
      <c r="C43" s="58"/>
      <c r="D43" s="58"/>
      <c r="E43" s="58"/>
      <c r="F43" s="58"/>
      <c r="G43" s="58"/>
      <c r="H43" s="59"/>
      <c r="I43" s="81" t="s">
        <v>260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3"/>
      <c r="AP43" s="60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</row>
    <row r="44" spans="1:123" x14ac:dyDescent="0.3">
      <c r="A44" s="58"/>
      <c r="B44" s="58"/>
      <c r="C44" s="58"/>
      <c r="D44" s="58"/>
      <c r="E44" s="58"/>
      <c r="F44" s="58"/>
      <c r="G44" s="58"/>
      <c r="H44" s="59"/>
      <c r="I44" s="81" t="s">
        <v>261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3"/>
      <c r="AP44" s="60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</row>
    <row r="45" spans="1:123" x14ac:dyDescent="0.3">
      <c r="A45" s="58"/>
      <c r="B45" s="58"/>
      <c r="C45" s="58"/>
      <c r="D45" s="58"/>
      <c r="E45" s="58"/>
      <c r="F45" s="58"/>
      <c r="G45" s="58"/>
      <c r="H45" s="59"/>
      <c r="I45" s="81" t="s">
        <v>262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3"/>
      <c r="AP45" s="60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</row>
    <row r="46" spans="1:123" x14ac:dyDescent="0.3">
      <c r="A46" s="58" t="s">
        <v>46</v>
      </c>
      <c r="B46" s="58"/>
      <c r="C46" s="58"/>
      <c r="D46" s="58"/>
      <c r="E46" s="58"/>
      <c r="F46" s="58"/>
      <c r="G46" s="58"/>
      <c r="H46" s="59"/>
      <c r="I46" s="80" t="s">
        <v>274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1"/>
      <c r="AP46" s="60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</row>
    <row r="47" spans="1:123" x14ac:dyDescent="0.3">
      <c r="A47" s="58"/>
      <c r="B47" s="58"/>
      <c r="C47" s="58"/>
      <c r="D47" s="58"/>
      <c r="E47" s="58"/>
      <c r="F47" s="58"/>
      <c r="G47" s="58"/>
      <c r="H47" s="59"/>
      <c r="I47" s="81" t="s">
        <v>275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3"/>
      <c r="AP47" s="60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</row>
    <row r="48" spans="1:123" x14ac:dyDescent="0.3">
      <c r="A48" s="58"/>
      <c r="B48" s="58"/>
      <c r="C48" s="58"/>
      <c r="D48" s="58"/>
      <c r="E48" s="58"/>
      <c r="F48" s="58"/>
      <c r="G48" s="58"/>
      <c r="H48" s="59"/>
      <c r="I48" s="78" t="s">
        <v>276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60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</row>
    <row r="49" spans="1:123" x14ac:dyDescent="0.3">
      <c r="A49" s="58"/>
      <c r="B49" s="58"/>
      <c r="C49" s="58"/>
      <c r="D49" s="58"/>
      <c r="E49" s="58"/>
      <c r="F49" s="58"/>
      <c r="G49" s="58"/>
      <c r="H49" s="59"/>
      <c r="I49" s="79" t="s">
        <v>277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60" t="s">
        <v>278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</row>
    <row r="50" spans="1:123" x14ac:dyDescent="0.3">
      <c r="A50" s="58"/>
      <c r="B50" s="58"/>
      <c r="C50" s="58"/>
      <c r="D50" s="58"/>
      <c r="E50" s="58"/>
      <c r="F50" s="58"/>
      <c r="G50" s="58"/>
      <c r="H50" s="59"/>
      <c r="I50" s="80" t="s">
        <v>279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1"/>
      <c r="AP50" s="60" t="s">
        <v>273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</row>
    <row r="51" spans="1:123" x14ac:dyDescent="0.3">
      <c r="A51" s="58"/>
      <c r="B51" s="58"/>
      <c r="C51" s="58"/>
      <c r="D51" s="58"/>
      <c r="E51" s="58"/>
      <c r="F51" s="58"/>
      <c r="G51" s="58"/>
      <c r="H51" s="59"/>
      <c r="I51" s="52" t="s">
        <v>280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60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</row>
    <row r="52" spans="1:123" x14ac:dyDescent="0.3">
      <c r="A52" s="58"/>
      <c r="B52" s="58"/>
      <c r="C52" s="58"/>
      <c r="D52" s="58"/>
      <c r="E52" s="58"/>
      <c r="F52" s="58"/>
      <c r="G52" s="58"/>
      <c r="H52" s="59"/>
      <c r="I52" s="84" t="s">
        <v>281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60" t="s">
        <v>273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</row>
    <row r="53" spans="1:123" x14ac:dyDescent="0.3">
      <c r="A53" s="58" t="s">
        <v>50</v>
      </c>
      <c r="B53" s="58"/>
      <c r="C53" s="58"/>
      <c r="D53" s="58"/>
      <c r="E53" s="58"/>
      <c r="F53" s="58"/>
      <c r="G53" s="58"/>
      <c r="H53" s="59"/>
      <c r="I53" s="80" t="s">
        <v>282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1"/>
      <c r="AP53" s="60" t="s">
        <v>273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</row>
    <row r="54" spans="1:123" x14ac:dyDescent="0.3">
      <c r="A54" s="58"/>
      <c r="B54" s="58"/>
      <c r="C54" s="58"/>
      <c r="D54" s="58"/>
      <c r="E54" s="58"/>
      <c r="F54" s="58"/>
      <c r="G54" s="58"/>
      <c r="H54" s="59"/>
      <c r="I54" s="81" t="s">
        <v>283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3"/>
      <c r="AP54" s="60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</row>
    <row r="55" spans="1:123" x14ac:dyDescent="0.3">
      <c r="A55" s="58"/>
      <c r="B55" s="58"/>
      <c r="C55" s="58"/>
      <c r="D55" s="58"/>
      <c r="E55" s="58"/>
      <c r="F55" s="58"/>
      <c r="G55" s="58"/>
      <c r="H55" s="59"/>
      <c r="I55" s="52" t="s">
        <v>275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  <c r="AP55" s="60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</row>
    <row r="56" spans="1:123" x14ac:dyDescent="0.3">
      <c r="A56" s="58" t="s">
        <v>60</v>
      </c>
      <c r="B56" s="58"/>
      <c r="C56" s="58"/>
      <c r="D56" s="58"/>
      <c r="E56" s="58"/>
      <c r="F56" s="58"/>
      <c r="G56" s="58"/>
      <c r="H56" s="58"/>
      <c r="I56" s="78" t="s">
        <v>284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</row>
    <row r="57" spans="1:123" x14ac:dyDescent="0.3">
      <c r="A57" s="58" t="s">
        <v>62</v>
      </c>
      <c r="B57" s="58"/>
      <c r="C57" s="58"/>
      <c r="D57" s="58"/>
      <c r="E57" s="58"/>
      <c r="F57" s="58"/>
      <c r="G57" s="58"/>
      <c r="H57" s="59"/>
      <c r="I57" s="80" t="s">
        <v>285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1"/>
      <c r="AP57" s="60" t="s">
        <v>273</v>
      </c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122">
        <v>848</v>
      </c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>
        <v>848</v>
      </c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>
        <v>848</v>
      </c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>
        <v>1376</v>
      </c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>
        <v>1376</v>
      </c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3">
        <f>CX57*1.042</f>
        <v>1433.7920000000001</v>
      </c>
      <c r="DJ57" s="124"/>
      <c r="DK57" s="124"/>
      <c r="DL57" s="124"/>
      <c r="DM57" s="124"/>
      <c r="DN57" s="124"/>
      <c r="DO57" s="124"/>
      <c r="DP57" s="124"/>
      <c r="DQ57" s="124"/>
      <c r="DR57" s="124"/>
      <c r="DS57" s="125"/>
    </row>
    <row r="58" spans="1:123" x14ac:dyDescent="0.3">
      <c r="A58" s="58"/>
      <c r="B58" s="58"/>
      <c r="C58" s="58"/>
      <c r="D58" s="58"/>
      <c r="E58" s="58"/>
      <c r="F58" s="58"/>
      <c r="G58" s="58"/>
      <c r="H58" s="59"/>
      <c r="I58" s="81" t="s">
        <v>286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3"/>
      <c r="AP58" s="60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6"/>
      <c r="DJ58" s="127"/>
      <c r="DK58" s="127"/>
      <c r="DL58" s="127"/>
      <c r="DM58" s="127"/>
      <c r="DN58" s="127"/>
      <c r="DO58" s="127"/>
      <c r="DP58" s="127"/>
      <c r="DQ58" s="127"/>
      <c r="DR58" s="127"/>
      <c r="DS58" s="128"/>
    </row>
    <row r="59" spans="1:123" x14ac:dyDescent="0.3">
      <c r="A59" s="58"/>
      <c r="B59" s="58"/>
      <c r="C59" s="58"/>
      <c r="D59" s="58"/>
      <c r="E59" s="58"/>
      <c r="F59" s="58"/>
      <c r="G59" s="58"/>
      <c r="H59" s="59"/>
      <c r="I59" s="81" t="s">
        <v>287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3"/>
      <c r="AP59" s="60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6"/>
      <c r="DJ59" s="127"/>
      <c r="DK59" s="127"/>
      <c r="DL59" s="127"/>
      <c r="DM59" s="127"/>
      <c r="DN59" s="127"/>
      <c r="DO59" s="127"/>
      <c r="DP59" s="127"/>
      <c r="DQ59" s="127"/>
      <c r="DR59" s="127"/>
      <c r="DS59" s="128"/>
    </row>
    <row r="60" spans="1:123" x14ac:dyDescent="0.3">
      <c r="A60" s="58"/>
      <c r="B60" s="58"/>
      <c r="C60" s="58"/>
      <c r="D60" s="58"/>
      <c r="E60" s="58"/>
      <c r="F60" s="58"/>
      <c r="G60" s="58"/>
      <c r="H60" s="59"/>
      <c r="I60" s="81" t="s">
        <v>288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3"/>
      <c r="AP60" s="60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9"/>
      <c r="DJ60" s="130"/>
      <c r="DK60" s="130"/>
      <c r="DL60" s="130"/>
      <c r="DM60" s="130"/>
      <c r="DN60" s="130"/>
      <c r="DO60" s="130"/>
      <c r="DP60" s="130"/>
      <c r="DQ60" s="130"/>
      <c r="DR60" s="130"/>
      <c r="DS60" s="131"/>
    </row>
    <row r="61" spans="1:123" x14ac:dyDescent="0.3">
      <c r="A61" s="58" t="s">
        <v>65</v>
      </c>
      <c r="B61" s="58"/>
      <c r="C61" s="58"/>
      <c r="D61" s="58"/>
      <c r="E61" s="58"/>
      <c r="F61" s="58"/>
      <c r="G61" s="58"/>
      <c r="H61" s="59"/>
      <c r="I61" s="80" t="s">
        <v>285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1"/>
      <c r="AP61" s="60" t="s">
        <v>273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122">
        <v>1429.15</v>
      </c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>
        <v>1429.15</v>
      </c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>
        <v>1429.15</v>
      </c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>
        <v>2832.02</v>
      </c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>
        <v>2832.02</v>
      </c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>
        <f>CX61*1.042</f>
        <v>2950.9648400000001</v>
      </c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</row>
    <row r="62" spans="1:123" x14ac:dyDescent="0.3">
      <c r="A62" s="58"/>
      <c r="B62" s="58"/>
      <c r="C62" s="58"/>
      <c r="D62" s="58"/>
      <c r="E62" s="58"/>
      <c r="F62" s="58"/>
      <c r="G62" s="58"/>
      <c r="H62" s="59"/>
      <c r="I62" s="81" t="s">
        <v>286</v>
      </c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3"/>
      <c r="AP62" s="60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</row>
    <row r="63" spans="1:123" x14ac:dyDescent="0.3">
      <c r="A63" s="58"/>
      <c r="B63" s="58"/>
      <c r="C63" s="58"/>
      <c r="D63" s="58"/>
      <c r="E63" s="58"/>
      <c r="F63" s="58"/>
      <c r="G63" s="58"/>
      <c r="H63" s="59"/>
      <c r="I63" s="81" t="s">
        <v>289</v>
      </c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3"/>
      <c r="AP63" s="60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</row>
    <row r="64" spans="1:123" x14ac:dyDescent="0.3">
      <c r="A64" s="58"/>
      <c r="B64" s="58"/>
      <c r="C64" s="58"/>
      <c r="D64" s="58"/>
      <c r="E64" s="58"/>
      <c r="F64" s="58"/>
      <c r="G64" s="58"/>
      <c r="H64" s="59"/>
      <c r="I64" s="81" t="s">
        <v>290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3"/>
      <c r="AP64" s="60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</row>
    <row r="65" spans="1:123" x14ac:dyDescent="0.3">
      <c r="A65" s="58"/>
      <c r="B65" s="58"/>
      <c r="C65" s="58"/>
      <c r="D65" s="58"/>
      <c r="E65" s="58"/>
      <c r="F65" s="58"/>
      <c r="G65" s="58"/>
      <c r="H65" s="59"/>
      <c r="I65" s="81" t="s">
        <v>324</v>
      </c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3"/>
      <c r="AP65" s="60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</row>
    <row r="66" spans="1:123" x14ac:dyDescent="0.3">
      <c r="A66" s="58" t="s">
        <v>66</v>
      </c>
      <c r="B66" s="58"/>
      <c r="C66" s="58"/>
      <c r="D66" s="58"/>
      <c r="E66" s="58"/>
      <c r="F66" s="58"/>
      <c r="G66" s="58"/>
      <c r="H66" s="59"/>
      <c r="I66" s="80" t="s">
        <v>285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1"/>
      <c r="AP66" s="60" t="s">
        <v>273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</row>
    <row r="67" spans="1:123" x14ac:dyDescent="0.3">
      <c r="A67" s="58"/>
      <c r="B67" s="58"/>
      <c r="C67" s="58"/>
      <c r="D67" s="58"/>
      <c r="E67" s="58"/>
      <c r="F67" s="58"/>
      <c r="G67" s="58"/>
      <c r="H67" s="59"/>
      <c r="I67" s="81" t="s">
        <v>340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3"/>
      <c r="AP67" s="60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</row>
    <row r="68" spans="1:123" ht="28.5" customHeight="1" x14ac:dyDescent="0.3">
      <c r="A68" s="58"/>
      <c r="B68" s="58"/>
      <c r="C68" s="58"/>
      <c r="D68" s="58"/>
      <c r="E68" s="58"/>
      <c r="F68" s="58"/>
      <c r="G68" s="58"/>
      <c r="H68" s="59"/>
      <c r="I68" s="78" t="s">
        <v>339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132" t="s">
        <v>273</v>
      </c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4"/>
      <c r="BF68" s="121">
        <v>837</v>
      </c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>
        <v>837</v>
      </c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>
        <v>837</v>
      </c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>
        <v>1223</v>
      </c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>
        <v>1223</v>
      </c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>
        <f>CX68*1.042</f>
        <v>1274.366</v>
      </c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</row>
    <row r="69" spans="1:123" ht="28.5" customHeight="1" x14ac:dyDescent="0.3">
      <c r="A69" s="58"/>
      <c r="B69" s="58"/>
      <c r="C69" s="58"/>
      <c r="D69" s="58"/>
      <c r="E69" s="58"/>
      <c r="F69" s="58"/>
      <c r="G69" s="58"/>
      <c r="H69" s="59"/>
      <c r="I69" s="78" t="s">
        <v>194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132" t="s">
        <v>273</v>
      </c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4"/>
      <c r="BF69" s="121">
        <v>329</v>
      </c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>
        <v>329</v>
      </c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>
        <v>329</v>
      </c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>
        <v>521</v>
      </c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>
        <v>521</v>
      </c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>
        <f>CX69*1.042</f>
        <v>542.88200000000006</v>
      </c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</row>
    <row r="70" spans="1:123" ht="28.5" customHeight="1" x14ac:dyDescent="0.3">
      <c r="A70" s="58"/>
      <c r="B70" s="58"/>
      <c r="C70" s="58"/>
      <c r="D70" s="58"/>
      <c r="E70" s="58"/>
      <c r="F70" s="58"/>
      <c r="G70" s="58"/>
      <c r="H70" s="59"/>
      <c r="I70" s="78" t="s">
        <v>195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132" t="s">
        <v>273</v>
      </c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4"/>
      <c r="BF70" s="135">
        <v>279</v>
      </c>
      <c r="BG70" s="136"/>
      <c r="BH70" s="136"/>
      <c r="BI70" s="136"/>
      <c r="BJ70" s="136"/>
      <c r="BK70" s="136"/>
      <c r="BL70" s="136"/>
      <c r="BM70" s="136"/>
      <c r="BN70" s="136"/>
      <c r="BO70" s="136"/>
      <c r="BP70" s="137"/>
      <c r="BQ70" s="135">
        <v>279</v>
      </c>
      <c r="BR70" s="136"/>
      <c r="BS70" s="136"/>
      <c r="BT70" s="136"/>
      <c r="BU70" s="136"/>
      <c r="BV70" s="136"/>
      <c r="BW70" s="136"/>
      <c r="BX70" s="136"/>
      <c r="BY70" s="136"/>
      <c r="BZ70" s="136"/>
      <c r="CA70" s="137"/>
      <c r="CB70" s="121">
        <v>279</v>
      </c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>
        <v>408</v>
      </c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>
        <v>408</v>
      </c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>
        <f>CX70*1.042</f>
        <v>425.13600000000002</v>
      </c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</row>
    <row r="71" spans="1:123" x14ac:dyDescent="0.3">
      <c r="A71" s="58" t="s">
        <v>86</v>
      </c>
      <c r="B71" s="58"/>
      <c r="C71" s="58"/>
      <c r="D71" s="58"/>
      <c r="E71" s="58"/>
      <c r="F71" s="58"/>
      <c r="G71" s="58"/>
      <c r="H71" s="58"/>
      <c r="I71" s="84" t="s">
        <v>325</v>
      </c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</row>
    <row r="72" spans="1:123" x14ac:dyDescent="0.3">
      <c r="A72" s="58" t="s">
        <v>90</v>
      </c>
      <c r="B72" s="58"/>
      <c r="C72" s="58"/>
      <c r="D72" s="58"/>
      <c r="E72" s="58"/>
      <c r="F72" s="58"/>
      <c r="G72" s="58"/>
      <c r="H72" s="58"/>
      <c r="I72" s="78" t="s">
        <v>291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58" t="s">
        <v>292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</row>
    <row r="73" spans="1:123" x14ac:dyDescent="0.3">
      <c r="A73" s="58"/>
      <c r="B73" s="58"/>
      <c r="C73" s="58"/>
      <c r="D73" s="58"/>
      <c r="E73" s="58"/>
      <c r="F73" s="58"/>
      <c r="G73" s="58"/>
      <c r="H73" s="58"/>
      <c r="I73" s="78" t="s">
        <v>293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58" t="s">
        <v>292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</row>
    <row r="74" spans="1:123" x14ac:dyDescent="0.3">
      <c r="A74" s="58" t="s">
        <v>95</v>
      </c>
      <c r="B74" s="58"/>
      <c r="C74" s="58"/>
      <c r="D74" s="58"/>
      <c r="E74" s="58"/>
      <c r="F74" s="58"/>
      <c r="G74" s="58"/>
      <c r="H74" s="58"/>
      <c r="I74" s="78" t="s">
        <v>294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58" t="s">
        <v>278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</row>
    <row r="75" spans="1:123" x14ac:dyDescent="0.3">
      <c r="A75" s="58" t="s">
        <v>97</v>
      </c>
      <c r="B75" s="58"/>
      <c r="C75" s="58"/>
      <c r="D75" s="58"/>
      <c r="E75" s="58"/>
      <c r="F75" s="58"/>
      <c r="G75" s="58"/>
      <c r="H75" s="58"/>
      <c r="I75" s="78" t="s">
        <v>295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58" t="s">
        <v>296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</row>
    <row r="76" spans="1:123" x14ac:dyDescent="0.3">
      <c r="A76" s="58"/>
      <c r="B76" s="58"/>
      <c r="C76" s="58"/>
      <c r="D76" s="58"/>
      <c r="E76" s="58"/>
      <c r="F76" s="58"/>
      <c r="G76" s="58"/>
      <c r="H76" s="58"/>
      <c r="I76" s="78" t="s">
        <v>238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</row>
    <row r="77" spans="1:123" x14ac:dyDescent="0.3">
      <c r="A77" s="138" t="s">
        <v>297</v>
      </c>
      <c r="B77" s="138"/>
      <c r="C77" s="138"/>
      <c r="D77" s="138"/>
      <c r="E77" s="138"/>
      <c r="F77" s="138"/>
      <c r="G77" s="138"/>
      <c r="H77" s="138"/>
      <c r="I77" s="78" t="s">
        <v>298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58" t="s">
        <v>296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</row>
    <row r="78" spans="1:123" x14ac:dyDescent="0.3">
      <c r="A78" s="138"/>
      <c r="B78" s="138"/>
      <c r="C78" s="138"/>
      <c r="D78" s="138"/>
      <c r="E78" s="138"/>
      <c r="F78" s="138"/>
      <c r="G78" s="138"/>
      <c r="H78" s="138"/>
      <c r="I78" s="78" t="s">
        <v>299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</row>
    <row r="79" spans="1:123" x14ac:dyDescent="0.3">
      <c r="A79" s="58" t="s">
        <v>300</v>
      </c>
      <c r="B79" s="58"/>
      <c r="C79" s="58"/>
      <c r="D79" s="58"/>
      <c r="E79" s="58"/>
      <c r="F79" s="58"/>
      <c r="G79" s="58"/>
      <c r="H79" s="58"/>
      <c r="I79" s="78" t="s">
        <v>301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58" t="s">
        <v>296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</row>
    <row r="80" spans="1:123" ht="15.75" customHeight="1" x14ac:dyDescent="0.3">
      <c r="A80" s="58"/>
      <c r="B80" s="58"/>
      <c r="C80" s="58"/>
      <c r="D80" s="58"/>
      <c r="E80" s="58"/>
      <c r="F80" s="58"/>
      <c r="G80" s="58"/>
      <c r="H80" s="58"/>
      <c r="I80" s="139" t="s">
        <v>317</v>
      </c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58" t="s">
        <v>296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</row>
    <row r="81" spans="1:123" ht="15.75" customHeight="1" x14ac:dyDescent="0.3">
      <c r="A81" s="58"/>
      <c r="B81" s="58"/>
      <c r="C81" s="58"/>
      <c r="D81" s="58"/>
      <c r="E81" s="58"/>
      <c r="F81" s="58"/>
      <c r="G81" s="58"/>
      <c r="H81" s="58"/>
      <c r="I81" s="139" t="s">
        <v>319</v>
      </c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58" t="s">
        <v>296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</row>
    <row r="82" spans="1:123" ht="15.75" customHeight="1" x14ac:dyDescent="0.3">
      <c r="A82" s="58"/>
      <c r="B82" s="58"/>
      <c r="C82" s="58"/>
      <c r="D82" s="58"/>
      <c r="E82" s="58"/>
      <c r="F82" s="58"/>
      <c r="G82" s="58"/>
      <c r="H82" s="58"/>
      <c r="I82" s="139" t="s">
        <v>318</v>
      </c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58" t="s">
        <v>296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</row>
    <row r="83" spans="1:123" ht="15.75" customHeight="1" x14ac:dyDescent="0.3">
      <c r="A83" s="58"/>
      <c r="B83" s="58"/>
      <c r="C83" s="58"/>
      <c r="D83" s="58"/>
      <c r="E83" s="58"/>
      <c r="F83" s="58"/>
      <c r="G83" s="58"/>
      <c r="H83" s="58"/>
      <c r="I83" s="139" t="s">
        <v>320</v>
      </c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58" t="s">
        <v>296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</row>
    <row r="84" spans="1:123" x14ac:dyDescent="0.3">
      <c r="A84" s="58" t="s">
        <v>302</v>
      </c>
      <c r="B84" s="58"/>
      <c r="C84" s="58"/>
      <c r="D84" s="58"/>
      <c r="E84" s="58"/>
      <c r="F84" s="58"/>
      <c r="G84" s="58"/>
      <c r="H84" s="58"/>
      <c r="I84" s="78" t="s">
        <v>303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58" t="s">
        <v>296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</row>
    <row r="85" spans="1:123" x14ac:dyDescent="0.3">
      <c r="A85" s="58"/>
      <c r="B85" s="58"/>
      <c r="C85" s="58"/>
      <c r="D85" s="58"/>
      <c r="E85" s="58"/>
      <c r="F85" s="58"/>
      <c r="G85" s="58"/>
      <c r="H85" s="58"/>
      <c r="I85" s="78" t="s">
        <v>304</v>
      </c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</row>
    <row r="86" spans="1:123" x14ac:dyDescent="0.3">
      <c r="A86" s="58" t="s">
        <v>100</v>
      </c>
      <c r="B86" s="58"/>
      <c r="C86" s="58"/>
      <c r="D86" s="58"/>
      <c r="E86" s="58"/>
      <c r="F86" s="58"/>
      <c r="G86" s="58"/>
      <c r="H86" s="58"/>
      <c r="I86" s="78" t="s">
        <v>305</v>
      </c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</row>
    <row r="87" spans="1:123" x14ac:dyDescent="0.3">
      <c r="A87" s="58"/>
      <c r="B87" s="58"/>
      <c r="C87" s="58"/>
      <c r="D87" s="58"/>
      <c r="E87" s="58"/>
      <c r="F87" s="58"/>
      <c r="G87" s="58"/>
      <c r="H87" s="58"/>
      <c r="I87" s="78" t="s">
        <v>306</v>
      </c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</row>
    <row r="88" spans="1:123" x14ac:dyDescent="0.3">
      <c r="A88" s="58" t="s">
        <v>103</v>
      </c>
      <c r="B88" s="58"/>
      <c r="C88" s="58"/>
      <c r="D88" s="58"/>
      <c r="E88" s="58"/>
      <c r="F88" s="58"/>
      <c r="G88" s="58"/>
      <c r="H88" s="58"/>
      <c r="I88" s="78" t="s">
        <v>307</v>
      </c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58" t="s">
        <v>309</v>
      </c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</row>
    <row r="89" spans="1:123" x14ac:dyDescent="0.3">
      <c r="A89" s="58"/>
      <c r="B89" s="58"/>
      <c r="C89" s="58"/>
      <c r="D89" s="58"/>
      <c r="E89" s="58"/>
      <c r="F89" s="58"/>
      <c r="G89" s="58"/>
      <c r="H89" s="58"/>
      <c r="I89" s="78" t="s">
        <v>308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58" t="s">
        <v>310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</row>
    <row r="90" spans="1:123" x14ac:dyDescent="0.3">
      <c r="A90" s="58" t="s">
        <v>311</v>
      </c>
      <c r="B90" s="58"/>
      <c r="C90" s="58"/>
      <c r="D90" s="58"/>
      <c r="E90" s="58"/>
      <c r="F90" s="58"/>
      <c r="G90" s="58"/>
      <c r="H90" s="58"/>
      <c r="I90" s="78" t="s">
        <v>312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58" t="s">
        <v>296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</row>
    <row r="91" spans="1:123" x14ac:dyDescent="0.3">
      <c r="A91" s="58" t="s">
        <v>313</v>
      </c>
      <c r="B91" s="58"/>
      <c r="C91" s="58"/>
      <c r="D91" s="58"/>
      <c r="E91" s="58"/>
      <c r="F91" s="58"/>
      <c r="G91" s="58"/>
      <c r="H91" s="58"/>
      <c r="I91" s="78" t="s">
        <v>314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58" t="s">
        <v>315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</row>
    <row r="92" spans="1:123" x14ac:dyDescent="0.3">
      <c r="A92" s="58"/>
      <c r="B92" s="58"/>
      <c r="C92" s="58"/>
      <c r="D92" s="58"/>
      <c r="E92" s="58"/>
      <c r="F92" s="58"/>
      <c r="G92" s="58"/>
      <c r="H92" s="58"/>
      <c r="I92" s="78" t="s">
        <v>92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</row>
    <row r="93" spans="1:123" x14ac:dyDescent="0.3">
      <c r="A93" s="58"/>
      <c r="B93" s="58"/>
      <c r="C93" s="58"/>
      <c r="D93" s="58"/>
      <c r="E93" s="58"/>
      <c r="F93" s="58"/>
      <c r="G93" s="58"/>
      <c r="H93" s="58"/>
      <c r="I93" s="78" t="s">
        <v>316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58" t="s">
        <v>315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</row>
    <row r="94" spans="1:123" x14ac:dyDescent="0.3">
      <c r="A94" s="58"/>
      <c r="B94" s="58"/>
      <c r="C94" s="58"/>
      <c r="D94" s="58"/>
      <c r="E94" s="58"/>
      <c r="F94" s="58"/>
      <c r="G94" s="58"/>
      <c r="H94" s="58"/>
      <c r="I94" s="78" t="s">
        <v>304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58" t="s">
        <v>315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</row>
    <row r="110" spans="1:18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s="17" customFormat="1" ht="10.199999999999999" x14ac:dyDescent="0.2">
      <c r="A111" s="17" t="s">
        <v>240</v>
      </c>
    </row>
  </sheetData>
  <mergeCells count="398">
    <mergeCell ref="I43:AO43"/>
    <mergeCell ref="I40:AO40"/>
    <mergeCell ref="I37:AO37"/>
    <mergeCell ref="I38:AO38"/>
    <mergeCell ref="I39:AO39"/>
    <mergeCell ref="CM94:CW94"/>
    <mergeCell ref="CX94:DH94"/>
    <mergeCell ref="DI94:DS94"/>
    <mergeCell ref="A50:H51"/>
    <mergeCell ref="AP50:BE51"/>
    <mergeCell ref="BF50:BP51"/>
    <mergeCell ref="A94:H94"/>
    <mergeCell ref="I94:AO94"/>
    <mergeCell ref="AP94:BE94"/>
    <mergeCell ref="BF94:BP94"/>
    <mergeCell ref="BQ94:CA94"/>
    <mergeCell ref="CB94:CL94"/>
    <mergeCell ref="AP93:BE93"/>
    <mergeCell ref="BF93:BP93"/>
    <mergeCell ref="BQ93:CA93"/>
    <mergeCell ref="CB93:CL93"/>
    <mergeCell ref="CM93:CW93"/>
    <mergeCell ref="CX93:DH93"/>
    <mergeCell ref="DI93:DS93"/>
    <mergeCell ref="I92:AO92"/>
    <mergeCell ref="BQ50:CA51"/>
    <mergeCell ref="CB50:CL51"/>
    <mergeCell ref="DI90:DS90"/>
    <mergeCell ref="I91:AO9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83:H83"/>
    <mergeCell ref="A91:H92"/>
    <mergeCell ref="AP91:BE92"/>
    <mergeCell ref="BF91:BP92"/>
    <mergeCell ref="A84:H85"/>
    <mergeCell ref="A90:H90"/>
    <mergeCell ref="I90:AO90"/>
    <mergeCell ref="DI91:DS92"/>
    <mergeCell ref="DI88:DS89"/>
    <mergeCell ref="A93:H93"/>
    <mergeCell ref="I93:AO93"/>
    <mergeCell ref="AP90:BE90"/>
    <mergeCell ref="BF90:BP90"/>
    <mergeCell ref="BQ90:CA90"/>
    <mergeCell ref="CB90:CL90"/>
    <mergeCell ref="CM88:CW89"/>
    <mergeCell ref="CX88:DH89"/>
    <mergeCell ref="CM86:CW87"/>
    <mergeCell ref="BQ91:CA92"/>
    <mergeCell ref="CB91:CL92"/>
    <mergeCell ref="A88:H89"/>
    <mergeCell ref="CM91:CW92"/>
    <mergeCell ref="CM90:CW90"/>
    <mergeCell ref="CX90:DH90"/>
    <mergeCell ref="CB86:CL87"/>
    <mergeCell ref="I87:AO87"/>
    <mergeCell ref="CX91:DH92"/>
    <mergeCell ref="BF88:BP89"/>
    <mergeCell ref="I89:AO89"/>
    <mergeCell ref="AP89:BE89"/>
    <mergeCell ref="BQ88:CA89"/>
    <mergeCell ref="CB88:CL89"/>
    <mergeCell ref="I88:AO88"/>
    <mergeCell ref="AP88:BE88"/>
    <mergeCell ref="A86:H87"/>
    <mergeCell ref="AP86:BE87"/>
    <mergeCell ref="BF86:BP87"/>
    <mergeCell ref="DI83:DS83"/>
    <mergeCell ref="I84:AO84"/>
    <mergeCell ref="CX84:DH85"/>
    <mergeCell ref="DI84:DS85"/>
    <mergeCell ref="AP84:BE85"/>
    <mergeCell ref="BF84:BP85"/>
    <mergeCell ref="I85:AO85"/>
    <mergeCell ref="BQ84:CA85"/>
    <mergeCell ref="CX86:DH87"/>
    <mergeCell ref="CB84:CL85"/>
    <mergeCell ref="I83:AO83"/>
    <mergeCell ref="AP83:BE83"/>
    <mergeCell ref="BF83:BP83"/>
    <mergeCell ref="BQ83:CA83"/>
    <mergeCell ref="CB83:CL83"/>
    <mergeCell ref="CM83:CW83"/>
    <mergeCell ref="CM84:CW85"/>
    <mergeCell ref="CX83:DH83"/>
    <mergeCell ref="DI86:DS87"/>
    <mergeCell ref="I86:AO86"/>
    <mergeCell ref="BQ86:CA87"/>
    <mergeCell ref="BQ82:CA82"/>
    <mergeCell ref="CB82:CL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M82:CW82"/>
    <mergeCell ref="CX82:DH82"/>
    <mergeCell ref="DI82:DS82"/>
    <mergeCell ref="A82:H82"/>
    <mergeCell ref="I82:AO82"/>
    <mergeCell ref="AP82:BE82"/>
    <mergeCell ref="BF82:BP82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A79:H79"/>
    <mergeCell ref="AP79:BE79"/>
    <mergeCell ref="BF79:BP79"/>
    <mergeCell ref="BQ79:CA79"/>
    <mergeCell ref="CB79:CL79"/>
    <mergeCell ref="CM79:CW79"/>
    <mergeCell ref="I79:AO79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DI74:DS74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74:H74"/>
    <mergeCell ref="AP74:BE74"/>
    <mergeCell ref="BF74:BP74"/>
    <mergeCell ref="BQ74:CA74"/>
    <mergeCell ref="CB74:CL74"/>
    <mergeCell ref="CM74:CW74"/>
    <mergeCell ref="I74:AO74"/>
    <mergeCell ref="A72:H72"/>
    <mergeCell ref="AP72:BE72"/>
    <mergeCell ref="A71:H71"/>
    <mergeCell ref="I71:AO71"/>
    <mergeCell ref="AP71:BE71"/>
    <mergeCell ref="I73:AO73"/>
    <mergeCell ref="A73:H73"/>
    <mergeCell ref="AP73:BE73"/>
    <mergeCell ref="BF73:BP73"/>
    <mergeCell ref="BQ69:CA69"/>
    <mergeCell ref="CB69:CL69"/>
    <mergeCell ref="BQ73:CA73"/>
    <mergeCell ref="CB73:CL73"/>
    <mergeCell ref="CM73:CW73"/>
    <mergeCell ref="BF71:BP71"/>
    <mergeCell ref="BQ71:CA71"/>
    <mergeCell ref="CB71:CL71"/>
    <mergeCell ref="CM71:CW71"/>
    <mergeCell ref="BQ68:CA68"/>
    <mergeCell ref="CB68:CL68"/>
    <mergeCell ref="A68:H68"/>
    <mergeCell ref="I68:AO68"/>
    <mergeCell ref="AP68:BE68"/>
    <mergeCell ref="BF68:BP68"/>
    <mergeCell ref="CM68:CW68"/>
    <mergeCell ref="I72:AO72"/>
    <mergeCell ref="I69:AO69"/>
    <mergeCell ref="I70:AO70"/>
    <mergeCell ref="A70:H70"/>
    <mergeCell ref="AP70:BE70"/>
    <mergeCell ref="BF70:BP70"/>
    <mergeCell ref="A69:H69"/>
    <mergeCell ref="AP69:BE69"/>
    <mergeCell ref="BF69:BP69"/>
    <mergeCell ref="BF72:BP72"/>
    <mergeCell ref="BQ72:CA72"/>
    <mergeCell ref="CB72:CL72"/>
    <mergeCell ref="CM72:CW72"/>
    <mergeCell ref="CM69:CW69"/>
    <mergeCell ref="BQ70:CA70"/>
    <mergeCell ref="CB70:CL70"/>
    <mergeCell ref="CM70:CW70"/>
    <mergeCell ref="I59:AO59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DI66:DS67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DI71:DS71"/>
    <mergeCell ref="CX68:DH68"/>
    <mergeCell ref="DI68:DS68"/>
    <mergeCell ref="DI69:DS69"/>
    <mergeCell ref="DI70:DS70"/>
    <mergeCell ref="CX71:DH71"/>
    <mergeCell ref="CX72:DH72"/>
    <mergeCell ref="CX69:DH69"/>
    <mergeCell ref="CX70:DH70"/>
    <mergeCell ref="I32:AO32"/>
    <mergeCell ref="I33:AO33"/>
    <mergeCell ref="I31:AO31"/>
    <mergeCell ref="I30:AO30"/>
    <mergeCell ref="I28:AO28"/>
    <mergeCell ref="I29:AO29"/>
    <mergeCell ref="CX52:DH52"/>
    <mergeCell ref="DI52:DS52"/>
    <mergeCell ref="CX53:DH55"/>
    <mergeCell ref="DI53:DS55"/>
    <mergeCell ref="CX46:DH47"/>
    <mergeCell ref="DI46:DS47"/>
    <mergeCell ref="DI32:DS45"/>
    <mergeCell ref="CX19:D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BF52:BP52"/>
    <mergeCell ref="I51:AO51"/>
    <mergeCell ref="CM49:CW49"/>
    <mergeCell ref="A53:H55"/>
    <mergeCell ref="AP53:BE55"/>
    <mergeCell ref="BF53:BP55"/>
    <mergeCell ref="BQ53:CA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35:AO35"/>
    <mergeCell ref="I36:AO36"/>
    <mergeCell ref="I34:AO34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54:AO54"/>
    <mergeCell ref="I55:AO55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A15:H16"/>
    <mergeCell ref="AP15:BE16"/>
    <mergeCell ref="A19:H31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BF15:BP16"/>
    <mergeCell ref="BQ15:CA16"/>
    <mergeCell ref="CB15:CL16"/>
    <mergeCell ref="CM15:CW16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16383" man="1"/>
    <brk id="55" max="16383" man="1"/>
    <brk id="79" max="1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Листы3-5</vt:lpstr>
      <vt:lpstr>Листы6-11</vt:lpstr>
      <vt:lpstr>Листы15-18</vt:lpstr>
      <vt:lpstr>'Листы15-18'!Заголовки_для_печати</vt:lpstr>
      <vt:lpstr>'Листы3-5'!Заголовки_для_печати</vt:lpstr>
      <vt:lpstr>'Листы6-11'!Заголовки_для_печати</vt:lpstr>
      <vt:lpstr>'Листы15-18'!Область_печати</vt:lpstr>
      <vt:lpstr>'Листы6-11'!Область_печати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Koreshkova</cp:lastModifiedBy>
  <cp:lastPrinted>2024-04-16T14:44:15Z</cp:lastPrinted>
  <dcterms:created xsi:type="dcterms:W3CDTF">2004-09-19T06:34:55Z</dcterms:created>
  <dcterms:modified xsi:type="dcterms:W3CDTF">2024-04-16T14:44:52Z</dcterms:modified>
</cp:coreProperties>
</file>